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308" windowHeight="7956" tabRatio="598" firstSheet="1" activeTab="1"/>
  </bookViews>
  <sheets>
    <sheet name="Données de Synthèse Convention" sheetId="1" state="hidden" r:id="rId1"/>
    <sheet name="RUBAN PEDAGOGIQUE DE Judo  " sheetId="2" r:id="rId2"/>
    <sheet name="feuille 2" sheetId="3" r:id="rId3"/>
    <sheet name="Paramètres Feuilles" sheetId="4" state="hidden" r:id="rId4"/>
    <sheet name="Paramètres Utilisateurs" sheetId="5" state="hidden" r:id="rId5"/>
  </sheets>
  <definedNames>
    <definedName name="_xlfn.SINGLE" hidden="1">#NAME?</definedName>
    <definedName name="AdresseEnt">'Données de Synthèse Convention'!$C$4</definedName>
    <definedName name="AnnéeAn1">'RUBAN PEDAGOGIQUE DE Judo  '!#REF!</definedName>
    <definedName name="AnnéeAn2">'RUBAN PEDAGOGIQUE DE Judo  '!#REF!</definedName>
    <definedName name="AnnéeAn3">'RUBAN PEDAGOGIQUE DE Judo  '!#REF!</definedName>
    <definedName name="AnnéeCal">'Paramètres Utilisateurs'!$AI$2</definedName>
    <definedName name="AssistanteCommerciale">'Paramètres Utilisateurs'!$C$23+'Paramètres Utilisateurs'!$W$2:$W$12</definedName>
    <definedName name="AssistetNumTélép">'Paramètres Utilisateurs'!$D$55:$E$58</definedName>
    <definedName name="ATRéférente">'Données de Synthèse Convention'!$C$40</definedName>
    <definedName name="BaseAssistCom">'Paramètres Utilisateurs'!$W$2:$Y$12</definedName>
    <definedName name="BaseCampus">'Paramètres Utilisateurs'!$D$3:$K$16</definedName>
    <definedName name="Campus">'Données de Synthèse Convention'!$E$5</definedName>
    <definedName name="CampusAdr1">'Données de Synthèse Convention'!$G$5</definedName>
    <definedName name="CampusAdr2">'Données de Synthèse Convention'!$G$6</definedName>
    <definedName name="CampusBurDistr">'Données de Synthèse Convention'!$G$9</definedName>
    <definedName name="CampusCP">'Données de Synthèse Convention'!$G$8</definedName>
    <definedName name="CampusFax">'Données de Synthèse Convention'!$G$11</definedName>
    <definedName name="CampusTel">'Données de Synthèse Convention'!$G$10</definedName>
    <definedName name="CelluleDebutPlageListeFormations">'Données de Synthèse Convention'!$I$3</definedName>
    <definedName name="CivilitéBénéficiaire">'Données de Synthèse Convention'!$C$27</definedName>
    <definedName name="CodeUO">'Données de Synthèse Convention'!$C$11</definedName>
    <definedName name="ColDébCal">'Paramètres Feuilles'!$B$8</definedName>
    <definedName name="Commerciaux">'Paramètres Utilisateurs'!$S$2:$S$17</definedName>
    <definedName name="CouleurCentre">'RUBAN PEDAGOGIQUE DE Judo  '!$B$16</definedName>
    <definedName name="CouleurEntreprise">'RUBAN PEDAGOGIQUE DE Judo  '!$B$17</definedName>
    <definedName name="CPEnt">'Données de Synthèse Convention'!$C$5</definedName>
    <definedName name="DateDébutFormation">'Données de Synthèse Convention'!$C$14</definedName>
    <definedName name="DateDePaques">'Paramètres Utilisateurs'!$AH$24:$AI$33</definedName>
    <definedName name="DateFinFormation">'Données de Synthèse Convention'!$C$16</definedName>
    <definedName name="DatesDePaques">'Paramètres Utilisateurs'!$AH$24:$AI$33</definedName>
    <definedName name="DéjaEnregistré">'Paramètres Utilisateurs'!$AK$2</definedName>
    <definedName name="DuréeVendr">#REF!</definedName>
    <definedName name="EcartLignesCal">'Paramètres Feuilles'!$B$10</definedName>
    <definedName name="FeuilleFermetures">'Paramètres Feuilles'!$B$47</definedName>
    <definedName name="FeuilleHoraire">'Paramètres Feuilles'!$B$46</definedName>
    <definedName name="FeuilleListe">'Paramètres Feuilles'!$B$49</definedName>
    <definedName name="FeuilleParamètres">'Paramètres Feuilles'!$B$48</definedName>
    <definedName name="FeuillePlanning">'Paramètres Feuilles'!$B$45</definedName>
    <definedName name="FeuilleSynthèse">'Paramètres Feuilles'!$B$44</definedName>
    <definedName name="FichierHoraires">'Paramètres Utilisateurs'!$B$14</definedName>
    <definedName name="Financeurs">'Paramètres Utilisateurs'!$Q$2:$Q$17</definedName>
    <definedName name="HauteurLigne">'Paramètres Feuilles'!$B$3</definedName>
    <definedName name="HoraireConvocation">'Données de Synthèse Convention'!$C$15</definedName>
    <definedName name="HoraireFormation">'Données de Synthèse Convention'!$C$15</definedName>
    <definedName name="HTSAnnée1">'RUBAN PEDAGOGIQUE DE Judo  '!#REF!</definedName>
    <definedName name="HTSAnnée2">'RUBAN PEDAGOGIQUE DE Judo  '!#REF!</definedName>
    <definedName name="HTSAnnée3">'RUBAN PEDAGOGIQUE DE Judo  '!#REF!</definedName>
    <definedName name="Interlocuteur">'Données de Synthèse Convention'!$C$22</definedName>
    <definedName name="JoursAn2008">'RUBAN PEDAGOGIQUE DE Judo  '!#REF!</definedName>
    <definedName name="JoursAn2009">'RUBAN PEDAGOGIQUE DE Judo  '!#REF!</definedName>
    <definedName name="JoursAn2010">'RUBAN PEDAGOGIQUE DE Judo  '!#REF!</definedName>
    <definedName name="JrsSemaine">#REF!</definedName>
    <definedName name="LargeurCol">'Paramètres Feuilles'!$B$4</definedName>
    <definedName name="LDébCal">'Paramètres Feuilles'!$B$7</definedName>
    <definedName name="Lecteur">'Paramètres Utilisateurs'!$B$3</definedName>
    <definedName name="LibelléPrestation">'Données de Synthèse Convention'!$C$10</definedName>
    <definedName name="Liste_Type_Certification">'Paramètres Utilisateurs'!$M$2:$M$9</definedName>
    <definedName name="Liste_Type_Civilité">'Paramètres Utilisateurs'!$O$2:$O$4</definedName>
    <definedName name="Liste_Type_Civilités">L13C4:L15C4</definedName>
    <definedName name="Liste_Type_Formation">'Données de Synthèse Convention'!$I$3:$I$41</definedName>
    <definedName name="Liste_Type_Horaire_Par_Formation">'Données de Synthèse Convention'!$I$3:$K$41</definedName>
    <definedName name="ListeAssisComm">'Paramètres Utilisateurs'!$W$2:$W$12</definedName>
    <definedName name="ListeAssistantes">'Paramètres Utilisateurs'!$AA$2:$AA$5</definedName>
    <definedName name="ListeCampus">'Paramètres Utilisateurs'!$D$3:$D$16</definedName>
    <definedName name="ListeFerm">'Paramètres Utilisateurs'!$AH$3:$AI$20</definedName>
    <definedName name="ListeFormations">'Données de Synthèse Convention'!$I$3:$I$14</definedName>
    <definedName name="ListeGRN">'Paramètres Utilisateurs'!$AF$2:$AF$81</definedName>
    <definedName name="MailAssistCom">'Données de Synthèse Convention'!$C$25</definedName>
    <definedName name="ModAttestHebdo">'Paramètres Utilisateurs'!$B$16</definedName>
    <definedName name="ModAttestMens">'Paramètres Utilisateurs'!$B$15</definedName>
    <definedName name="ModConvocation">'Paramètres Utilisateurs'!$B$18</definedName>
    <definedName name="ModEnvoi">'Paramètres Utilisateurs'!$B$19</definedName>
    <definedName name="NomBénéficiaire">'Données de Synthèse Convention'!$C$28</definedName>
    <definedName name="NomFichier">'Données de Synthèse Convention'!$C$44</definedName>
    <definedName name="NomFichierSuivi">'Paramètres Utilisateurs'!$B$17</definedName>
    <definedName name="NomFinanceur">'Données de Synthèse Convention'!$C$19</definedName>
    <definedName name="NomFormation">'Données de Synthèse Convention'!$C$15</definedName>
    <definedName name="NumBénéficiaire">'Données de Synthèse Convention'!$C$42</definedName>
    <definedName name="NumConvSIRC">'Données de Synthèse Convention'!$C$8</definedName>
    <definedName name="NumTelATRéf">'Données de Synthèse Convention'!$C$41</definedName>
    <definedName name="Ouverture">'Paramètres Feuilles'!$B$52</definedName>
    <definedName name="PremierFérié">'Paramètres Feuilles'!$B$38</definedName>
    <definedName name="PrénomBénéficiaire">'Données de Synthèse Convention'!$C$29</definedName>
    <definedName name="PU">'Données de Synthèse Convention'!$C$18</definedName>
    <definedName name="RaisonSocialeEntreprise">'Données de Synthèse Convention'!$C$3</definedName>
    <definedName name="RéfConvOSIA">'Données de Synthèse Convention'!$C$9</definedName>
    <definedName name="RéférentHébergement">'Données de Synthèse Convention'!#REF!</definedName>
    <definedName name="RépertAClasser">'Paramètres Utilisateurs'!$B$8</definedName>
    <definedName name="RépertModèles">'Paramètres Utilisateurs'!$B$4</definedName>
    <definedName name="RépertRéalisé">'Paramètres Utilisateurs'!$B$6</definedName>
    <definedName name="RépertSources">'Paramètres Utilisateurs'!$B$5</definedName>
    <definedName name="RépertSuivi">'Paramètres Utilisateurs'!$B$7</definedName>
    <definedName name="TailleCar">'Paramètres Feuilles'!$B$5</definedName>
    <definedName name="TelAssistCom">'Données de Synthèse Convention'!$C$24</definedName>
    <definedName name="TotalHTS">'RUBAN PEDAGOGIQUE DE Judo  '!#REF!</definedName>
    <definedName name="TotHSem">#REF!</definedName>
    <definedName name="TypeCertif">'Données de Synthèse Convention'!$C$12</definedName>
    <definedName name="TypeHoraireChoisi">'Données de Synthèse Convention'!#REF!</definedName>
    <definedName name="VilleEnt">'Données de Synthèse Convention'!$C$6</definedName>
    <definedName name="_xlnm.Print_Area" localSheetId="0">'Données de Synthèse Convention'!$A$1:$C$35</definedName>
  </definedNames>
  <calcPr fullCalcOnLoad="1"/>
</workbook>
</file>

<file path=xl/comments1.xml><?xml version="1.0" encoding="utf-8"?>
<comments xmlns="http://schemas.openxmlformats.org/spreadsheetml/2006/main">
  <authors>
    <author>81ad004</author>
  </authors>
  <commentList>
    <comment ref="C15" authorId="0">
      <text>
        <r>
          <rPr>
            <b/>
            <sz val="8"/>
            <rFont val="Tahoma"/>
            <family val="2"/>
          </rPr>
          <t>Bien mettre l'heure au format Excel.
Ex : 9:00, 17:35,  3:15 PM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Rodolphe Cerisier</author>
  </authors>
  <commentList>
    <comment ref="AR25" authorId="0">
      <text>
        <r>
          <rPr>
            <b/>
            <sz val="9"/>
            <rFont val="Tahoma"/>
            <family val="2"/>
          </rPr>
          <t>Rodolphe Cerisier:</t>
        </r>
        <r>
          <rPr>
            <sz val="9"/>
            <rFont val="Tahoma"/>
            <family val="2"/>
          </rPr>
          <t xml:space="preserve">
NANTES
</t>
        </r>
      </text>
    </comment>
  </commentList>
</comments>
</file>

<file path=xl/sharedStrings.xml><?xml version="1.0" encoding="utf-8"?>
<sst xmlns="http://schemas.openxmlformats.org/spreadsheetml/2006/main" count="1016" uniqueCount="409">
  <si>
    <t>N° Convention SIRC</t>
  </si>
  <si>
    <t>Référence OSIA</t>
  </si>
  <si>
    <t>Type certification</t>
  </si>
  <si>
    <t>Autres</t>
  </si>
  <si>
    <t>Raison Sociale Ent.</t>
  </si>
  <si>
    <t>Adresse Ent.</t>
  </si>
  <si>
    <t>CP Ent.</t>
  </si>
  <si>
    <t>Ville Ent.</t>
  </si>
  <si>
    <t>Madame</t>
  </si>
  <si>
    <t>Mademoiselle</t>
  </si>
  <si>
    <t>Monsieur</t>
  </si>
  <si>
    <t>Données à renseigner</t>
  </si>
  <si>
    <t>Type_Certification</t>
  </si>
  <si>
    <t>Type_Civilité</t>
  </si>
  <si>
    <t>AT Référente</t>
  </si>
  <si>
    <t>Date début formation</t>
  </si>
  <si>
    <t>Date fin formation</t>
  </si>
  <si>
    <t>N° Bénéficiaire</t>
  </si>
  <si>
    <t>N° Tél AT Référente</t>
  </si>
  <si>
    <t>Heure de convocation</t>
  </si>
  <si>
    <t>Gestion des fichiers</t>
  </si>
  <si>
    <t>Déjà enregistré</t>
  </si>
  <si>
    <t>L:\Commercial\Suivicommercial0908\</t>
  </si>
  <si>
    <t>Fichier Suivi Commercial</t>
  </si>
  <si>
    <t>E:\outils\commercial\</t>
  </si>
  <si>
    <t>Lecteur Source</t>
  </si>
  <si>
    <t>Répertoire Modèles</t>
  </si>
  <si>
    <t>Répertoire Données Sources</t>
  </si>
  <si>
    <t>Répertoire Documents réalisés</t>
  </si>
  <si>
    <t>Répertoire Suivi Commercial</t>
  </si>
  <si>
    <t>Fichier horaires</t>
  </si>
  <si>
    <t>Jour de l'An</t>
  </si>
  <si>
    <t>Lundi de Pâques</t>
  </si>
  <si>
    <t>Fête du travail</t>
  </si>
  <si>
    <t>Fin de la guerre 39-45</t>
  </si>
  <si>
    <t>Ascension</t>
  </si>
  <si>
    <t>Pont de l'Ascension</t>
  </si>
  <si>
    <t>Fête nationale</t>
  </si>
  <si>
    <t>Assomption</t>
  </si>
  <si>
    <t>Toussaint</t>
  </si>
  <si>
    <t>Armistice 14/18</t>
  </si>
  <si>
    <t>Noël</t>
  </si>
  <si>
    <t>Positions des zones</t>
  </si>
  <si>
    <t>Zone calendrier</t>
  </si>
  <si>
    <t>Hauteur des lignes</t>
  </si>
  <si>
    <t>Largeur des colonnes dates</t>
  </si>
  <si>
    <t>Taille des caractères</t>
  </si>
  <si>
    <t>Ligne début de calendrier</t>
  </si>
  <si>
    <t>Colonne début de calendrier</t>
  </si>
  <si>
    <t>Zone Calcul mensuel</t>
  </si>
  <si>
    <t>Ligne Total</t>
  </si>
  <si>
    <t>Colonne Total</t>
  </si>
  <si>
    <t>Nombre de financeurs</t>
  </si>
  <si>
    <t>Feuille Base de données</t>
  </si>
  <si>
    <t>Première ligne</t>
  </si>
  <si>
    <t>Jours Fériés</t>
  </si>
  <si>
    <t>Ecart entre les calendriers annuels</t>
  </si>
  <si>
    <t>Pentecôte</t>
  </si>
  <si>
    <t>Données des fichiers</t>
  </si>
  <si>
    <t>Nom du fichier</t>
  </si>
  <si>
    <t>Modèle attestation mensuelle</t>
  </si>
  <si>
    <t>Modèle attestation hebdomadaire</t>
  </si>
  <si>
    <t>Répertoires</t>
  </si>
  <si>
    <t>Fichiers</t>
  </si>
  <si>
    <t>Répertoire Fichiers à classer</t>
  </si>
  <si>
    <t>Financeur</t>
  </si>
  <si>
    <t>Financeurs</t>
  </si>
  <si>
    <t>Commerciaux</t>
  </si>
  <si>
    <t>Isabelle FOURNIER</t>
  </si>
  <si>
    <t>Assistantes</t>
  </si>
  <si>
    <t>Isabelle DELAUNAY</t>
  </si>
  <si>
    <t>Catherine BELLANGER</t>
  </si>
  <si>
    <t>Muriel LIVENAIS</t>
  </si>
  <si>
    <t>02 41 33 42 11</t>
  </si>
  <si>
    <t>02 41 33 42 35</t>
  </si>
  <si>
    <t>02 41 33 42 16</t>
  </si>
  <si>
    <t>N° Client</t>
  </si>
  <si>
    <t>Modèle convocation</t>
  </si>
  <si>
    <t>GRN</t>
  </si>
  <si>
    <t>adresse1</t>
  </si>
  <si>
    <t>adresse2</t>
  </si>
  <si>
    <t>CP</t>
  </si>
  <si>
    <t>Ville</t>
  </si>
  <si>
    <t>date naissance</t>
  </si>
  <si>
    <t>lieu naissance</t>
  </si>
  <si>
    <t>téléphone fixe</t>
  </si>
  <si>
    <t>téléphone portable</t>
  </si>
  <si>
    <t>adresse électronique</t>
  </si>
  <si>
    <t>Oui</t>
  </si>
  <si>
    <t>Ericka DUBOS</t>
  </si>
  <si>
    <t>Donnees Commercial\Plannings de conventions\</t>
  </si>
  <si>
    <t>Donnees Commercial\Conventions\</t>
  </si>
  <si>
    <t>Modèle envoi</t>
  </si>
  <si>
    <t>Prix unitaire (Pu/HTS)</t>
  </si>
  <si>
    <t>Christelle PAINT</t>
  </si>
  <si>
    <t>02 41 33 41 01</t>
  </si>
  <si>
    <t>Christophe LEREY</t>
  </si>
  <si>
    <t>Katia GUERMEUR</t>
  </si>
  <si>
    <t>Modeles\</t>
  </si>
  <si>
    <t>Feuille "Fermetures"</t>
  </si>
  <si>
    <t>Jours de fermeture</t>
  </si>
  <si>
    <t>Dates de Pâques</t>
  </si>
  <si>
    <t>Nom des Feuilles</t>
  </si>
  <si>
    <t>Feuille de date de fermeture</t>
  </si>
  <si>
    <t>Feuille de paramètres</t>
  </si>
  <si>
    <t>Feuille des listes utilisées dans le classeur</t>
  </si>
  <si>
    <t>Feuille de données de synthèse</t>
  </si>
  <si>
    <t>Données de Synthèse Convention</t>
  </si>
  <si>
    <t>Feuille de planning</t>
  </si>
  <si>
    <t>Planning Conventionné</t>
  </si>
  <si>
    <t>Feuille des horaires de formation</t>
  </si>
  <si>
    <t>Horaires de la formation</t>
  </si>
  <si>
    <t>Fermetures Campus</t>
  </si>
  <si>
    <t>Paramètres Feuilles</t>
  </si>
  <si>
    <t>Paramètres Utilisateurs</t>
  </si>
  <si>
    <t>Interruption de Noël</t>
  </si>
  <si>
    <t>CAMPUS</t>
  </si>
  <si>
    <t>Liste des campus</t>
  </si>
  <si>
    <t>ANGERS</t>
  </si>
  <si>
    <t>49010</t>
  </si>
  <si>
    <t>CHOLET</t>
  </si>
  <si>
    <t>49013</t>
  </si>
  <si>
    <t>DOUE LA FONTAINE</t>
  </si>
  <si>
    <t>49012</t>
  </si>
  <si>
    <t>FONTENAY</t>
  </si>
  <si>
    <t>85060</t>
  </si>
  <si>
    <t>LA ROCHE SUR YON</t>
  </si>
  <si>
    <t>85010</t>
  </si>
  <si>
    <t>LAVAL</t>
  </si>
  <si>
    <t>53010</t>
  </si>
  <si>
    <t xml:space="preserve">LE MANS </t>
  </si>
  <si>
    <t>72010</t>
  </si>
  <si>
    <t>MAZIERE</t>
  </si>
  <si>
    <t>49021</t>
  </si>
  <si>
    <t>BOIS D'OUIN</t>
  </si>
  <si>
    <t>49023</t>
  </si>
  <si>
    <t>72011</t>
  </si>
  <si>
    <t>SAINT HERBLAIN</t>
  </si>
  <si>
    <t>44019</t>
  </si>
  <si>
    <t>SAINT NAZAIRE</t>
  </si>
  <si>
    <t>44011</t>
  </si>
  <si>
    <t>SAUMUR RE</t>
  </si>
  <si>
    <t>49015</t>
  </si>
  <si>
    <t>SAUMUR CAVALERIE</t>
  </si>
  <si>
    <t>49014</t>
  </si>
  <si>
    <t>Mot de passe</t>
  </si>
  <si>
    <t>Com</t>
  </si>
  <si>
    <t>Katia GRIMAUD</t>
  </si>
  <si>
    <t>Nicolas BOUVET</t>
  </si>
  <si>
    <t>Marc BALLU</t>
  </si>
  <si>
    <t>Rachel HEITZ</t>
  </si>
  <si>
    <t>Christiane BLOUIN</t>
  </si>
  <si>
    <t>Frédéric BUON</t>
  </si>
  <si>
    <t>Géraldine DULUARD</t>
  </si>
  <si>
    <t>Elise BALCON</t>
  </si>
  <si>
    <t xml:space="preserve">Nicole GALLOUET </t>
  </si>
  <si>
    <t xml:space="preserve">Séverine DOUARD </t>
  </si>
  <si>
    <t>Assistantes Commerciales</t>
  </si>
  <si>
    <t>Michèle BOUTRUCHE</t>
  </si>
  <si>
    <t>Aline DUCREUX</t>
  </si>
  <si>
    <t xml:space="preserve">Anne GROLLEAU </t>
  </si>
  <si>
    <t>Isabelle RAUTUREAU</t>
  </si>
  <si>
    <t xml:space="preserve">Annie GUYET </t>
  </si>
  <si>
    <t>Emmanuelle GUILLOTEAU</t>
  </si>
  <si>
    <t>Nathalie LEROY</t>
  </si>
  <si>
    <t>Estelle BABARY</t>
  </si>
  <si>
    <t>Certificat de Compétences Professionnelles</t>
  </si>
  <si>
    <t>Certificat de Qualification Professionnelle</t>
  </si>
  <si>
    <t>Attestation de Formation</t>
  </si>
  <si>
    <t>Niveaux de qualification</t>
  </si>
  <si>
    <t>Niveau V</t>
  </si>
  <si>
    <t>Niveau IV</t>
  </si>
  <si>
    <t>Niveau III</t>
  </si>
  <si>
    <t>Niveau II</t>
  </si>
  <si>
    <t>Niveau I</t>
  </si>
  <si>
    <t>Non diplômant</t>
  </si>
  <si>
    <t>Liste GRN</t>
  </si>
  <si>
    <t>Commercial</t>
  </si>
  <si>
    <t>Titre Professionnel de Niveau V</t>
  </si>
  <si>
    <t>Titre Professionnel de Niveau IV</t>
  </si>
  <si>
    <t>Titre Professionnel de Niveau III</t>
  </si>
  <si>
    <t>Titre Professionnel de Niveau II</t>
  </si>
  <si>
    <t>Assistante Commerciale</t>
  </si>
  <si>
    <t>Données Commerciales</t>
  </si>
  <si>
    <t>Données Stagiaire</t>
  </si>
  <si>
    <t>Nom de la formation</t>
  </si>
  <si>
    <t>Civilité du stagiaire</t>
  </si>
  <si>
    <t>Nom du stagiaire</t>
  </si>
  <si>
    <t>Prénom du stagiaire</t>
  </si>
  <si>
    <t>Données Exploitation</t>
  </si>
  <si>
    <t>02 51 73 10 02</t>
  </si>
  <si>
    <t>02 43 40 55 10</t>
  </si>
  <si>
    <t>02 41 40 16 09</t>
  </si>
  <si>
    <t>02 40 38 23 30</t>
  </si>
  <si>
    <t>06 08 77 05 91</t>
  </si>
  <si>
    <t>06 72 41 33 41</t>
  </si>
  <si>
    <t xml:space="preserve">06 08 64 34 15  </t>
  </si>
  <si>
    <t>06 79 25 84 06</t>
  </si>
  <si>
    <t>06 81 34 94 92</t>
  </si>
  <si>
    <t>06 08 77 11 60</t>
  </si>
  <si>
    <t>06 74 85 81 88</t>
  </si>
  <si>
    <t>06 79 45 87 90</t>
  </si>
  <si>
    <t>06 08 33 24 58</t>
  </si>
  <si>
    <t>06 84 74 16 44</t>
  </si>
  <si>
    <t>06 83 98 17 55</t>
  </si>
  <si>
    <t>06 71 82 91 70</t>
  </si>
  <si>
    <t>06 08 77 14 18</t>
  </si>
  <si>
    <t>06 80 18 78 09</t>
  </si>
  <si>
    <t>02 41 33 41 66</t>
  </si>
  <si>
    <t>02 51 36 44 20</t>
  </si>
  <si>
    <t>02 43 49 73 38</t>
  </si>
  <si>
    <t>02 40 38 23 16</t>
  </si>
  <si>
    <t>02 40 38 14 87</t>
  </si>
  <si>
    <t>Nom du Campus</t>
  </si>
  <si>
    <t>Code du Campus</t>
  </si>
  <si>
    <t>Addr1</t>
  </si>
  <si>
    <t>Addr2</t>
  </si>
  <si>
    <t>Bureau distr</t>
  </si>
  <si>
    <t>Tél</t>
  </si>
  <si>
    <t>Fax</t>
  </si>
  <si>
    <t>8 rue de la Commanderie</t>
  </si>
  <si>
    <t>CS 63004</t>
  </si>
  <si>
    <t>02 43 49 73 00</t>
  </si>
  <si>
    <t>02 43 49 73 01</t>
  </si>
  <si>
    <t>366 avenue Georges Durand</t>
  </si>
  <si>
    <t>LE MANS</t>
  </si>
  <si>
    <t>02 43 40 55 00</t>
  </si>
  <si>
    <t>02 43 84 77 78</t>
  </si>
  <si>
    <t>Caserne du Chaffault</t>
  </si>
  <si>
    <t>FONTENAY LE COMTE</t>
  </si>
  <si>
    <t>02 51 53 18 50</t>
  </si>
  <si>
    <t>02 51 53 18 88</t>
  </si>
  <si>
    <t>333 route de la Côte d'Amour</t>
  </si>
  <si>
    <t>SAINT-NAZAIRE</t>
  </si>
  <si>
    <t>02 51 73 10 10</t>
  </si>
  <si>
    <t>02 40 53 61 92</t>
  </si>
  <si>
    <t>12 Impasse Ampère</t>
  </si>
  <si>
    <t>02 51 36 44 44</t>
  </si>
  <si>
    <t>02 51 37 10 52</t>
  </si>
  <si>
    <t>23 rue de la Rivaudière</t>
  </si>
  <si>
    <t>SAINT-HERBLAIN</t>
  </si>
  <si>
    <t>02 40 38 14 00</t>
  </si>
  <si>
    <t>02 40 92 18 27</t>
  </si>
  <si>
    <t>La Bonnauderie</t>
  </si>
  <si>
    <t>02 41 49 14 90</t>
  </si>
  <si>
    <t>02 41 58 32 16</t>
  </si>
  <si>
    <t>Allée des Charonnières</t>
  </si>
  <si>
    <t>02 41 40 16 00</t>
  </si>
  <si>
    <t>02 41 59 10 11</t>
  </si>
  <si>
    <t>6 rue Guillaume Lekeu</t>
  </si>
  <si>
    <t>02 41 33 42 00</t>
  </si>
  <si>
    <t>02 41 33 42 82</t>
  </si>
  <si>
    <t>BP 40448</t>
  </si>
  <si>
    <t>ANGERS Cedex 01</t>
  </si>
  <si>
    <t>LE MANS - TECHNICIENS</t>
  </si>
  <si>
    <t>185 bis rue Champion</t>
  </si>
  <si>
    <t>02 43 50 18 70</t>
  </si>
  <si>
    <t>02 43 85 77 58</t>
  </si>
  <si>
    <t>https://espace afpa fr/Reg/PdL/Donnes Commercial/Plannings Convention/</t>
  </si>
  <si>
    <t>Horaires de Formation Base de données source.xls</t>
  </si>
  <si>
    <t>Modèle Attestation Mensuelle.xls</t>
  </si>
  <si>
    <t>Modèle Attestation Hebdomadaire.xlt</t>
  </si>
  <si>
    <t>Suivi_Commercial.xls</t>
  </si>
  <si>
    <t>Modèle envoi convention.dot</t>
  </si>
  <si>
    <t>06 75 37 15 15</t>
  </si>
  <si>
    <t>christiane.blouin@afpa.fr</t>
  </si>
  <si>
    <t>christophe.lerey@afpa.fr</t>
  </si>
  <si>
    <t>elise.balcon@afpa.fr</t>
  </si>
  <si>
    <t>ericka.dubos@afpa.fr</t>
  </si>
  <si>
    <t>frederic.buon@afpa.fr</t>
  </si>
  <si>
    <t>géraldine.duluard@afpa.fr</t>
  </si>
  <si>
    <t>katia.grimaud@afpa.fr</t>
  </si>
  <si>
    <t>katia.guermeur@afpa.fr</t>
  </si>
  <si>
    <t>marc.ballu@afpa.fr</t>
  </si>
  <si>
    <t>nicolas.bouvet@afpa.fr</t>
  </si>
  <si>
    <t>nicole.gallouet@afpa.fr</t>
  </si>
  <si>
    <t>rachel.heitz@afpa.fr</t>
  </si>
  <si>
    <t>severine.douard@afpa.fr</t>
  </si>
  <si>
    <t>aline.ducreux@afpa.fr</t>
  </si>
  <si>
    <t>anne.grolleau@afpa.fr</t>
  </si>
  <si>
    <t>annie.guyet@afpa.fr</t>
  </si>
  <si>
    <t>emmanuelle.guilloteau@afpa.fr</t>
  </si>
  <si>
    <t>estelle.babary@afpa.fr</t>
  </si>
  <si>
    <t>isabelle.fournier@afpa.fr</t>
  </si>
  <si>
    <t>isabelle.rautureau@afpa.fr</t>
  </si>
  <si>
    <t>michele.boutruche@afpa.fr</t>
  </si>
  <si>
    <t>nathalie.leroy@afpa.fr</t>
  </si>
  <si>
    <t>https://espace.afpa.fr/Reg/PdL/</t>
  </si>
  <si>
    <t>Modèle Convocation.doc</t>
  </si>
  <si>
    <t>Donnes Commercial\Plannings convention\Modeles\</t>
  </si>
  <si>
    <t>Période en entreprise</t>
  </si>
  <si>
    <t>Olivier Cuillierier</t>
  </si>
  <si>
    <t>olivier.cuillierier@afpa.fr</t>
  </si>
  <si>
    <t>Deborah LASSELIN</t>
  </si>
  <si>
    <t>deborah.lasselin@afpa.fr</t>
  </si>
  <si>
    <t>Sylvie Santos</t>
  </si>
  <si>
    <t>sylvie.santos@afpa.fr</t>
  </si>
  <si>
    <t>Marie-Françoise MORIN</t>
  </si>
  <si>
    <t>marie-francoise.morin@afpa.fr</t>
  </si>
  <si>
    <t>02 41 49 49 38</t>
  </si>
  <si>
    <t>Martine VONNET</t>
  </si>
  <si>
    <t>02 40 38 65 85</t>
  </si>
  <si>
    <t>martine.vonnet@afpa.fr</t>
  </si>
  <si>
    <t>CIF CDD</t>
  </si>
  <si>
    <t>CIF CDI</t>
  </si>
  <si>
    <t>CIF TT</t>
  </si>
  <si>
    <t>AGEFIPH</t>
  </si>
  <si>
    <t>Cellule de Reclassement</t>
  </si>
  <si>
    <t>Contrat de Sécurisation Professionnel (CSP/CRP)</t>
  </si>
  <si>
    <t>Droit Individuel à la Formation</t>
  </si>
  <si>
    <t>Contrat de Développement Professionnel Intérimaire (CDPI)</t>
  </si>
  <si>
    <t>Contrat d'Insertion Professionnelle Intérimaire (CIPI)</t>
  </si>
  <si>
    <t>Parcours d’Accès aux Carrières Territoriales, Hospitalières et de l’Etat (PACTE)</t>
  </si>
  <si>
    <t>Militaires</t>
  </si>
  <si>
    <t>Période de Professionnalisation</t>
  </si>
  <si>
    <t>Plan de Formation Entreprise en alternance</t>
  </si>
  <si>
    <t>Plan de Formation Entreprise</t>
  </si>
  <si>
    <t>Pôle Emploi</t>
  </si>
  <si>
    <t>Période en centre de formation</t>
  </si>
  <si>
    <t>RUBAN PEDAGOGIQUE</t>
  </si>
  <si>
    <t xml:space="preserve">Intitulé de la formation </t>
  </si>
  <si>
    <t>Organisme de formation</t>
  </si>
  <si>
    <t>F</t>
  </si>
  <si>
    <t>S</t>
  </si>
  <si>
    <t>Référence de la formation</t>
  </si>
  <si>
    <t>Site</t>
  </si>
  <si>
    <t>N° du Lot</t>
  </si>
  <si>
    <t>Date de début</t>
  </si>
  <si>
    <t>Date de fin</t>
  </si>
  <si>
    <t>Période de fermeture du centre (max 15 jours par semestre)</t>
  </si>
  <si>
    <t>Bilan intermédiaire</t>
  </si>
  <si>
    <t>Bilan final</t>
  </si>
  <si>
    <t>Certification</t>
  </si>
  <si>
    <t>Nb Heures en Centre</t>
  </si>
  <si>
    <t>Nb Jours en Entreprise</t>
  </si>
  <si>
    <t>Nb heures en Entreprise</t>
  </si>
  <si>
    <t>M</t>
  </si>
  <si>
    <t>M.</t>
  </si>
  <si>
    <t>J</t>
  </si>
  <si>
    <t>V</t>
  </si>
  <si>
    <t>D</t>
  </si>
  <si>
    <t>L</t>
  </si>
  <si>
    <t>JANVIER</t>
  </si>
  <si>
    <t>FEVRIER</t>
  </si>
  <si>
    <t>MARS</t>
  </si>
  <si>
    <t>AVRIL</t>
  </si>
  <si>
    <t>MAI</t>
  </si>
  <si>
    <t>JUIN</t>
  </si>
  <si>
    <t>Fait à</t>
  </si>
  <si>
    <t>Le</t>
  </si>
  <si>
    <t>cachet et signature</t>
  </si>
  <si>
    <t xml:space="preserve">OBJECTIF VISA METIERS </t>
  </si>
  <si>
    <t xml:space="preserve">NB Jours en FOAD </t>
  </si>
  <si>
    <t>Nb Heures en FOAD</t>
  </si>
  <si>
    <t>JUILLET</t>
  </si>
  <si>
    <t>AOÛT</t>
  </si>
  <si>
    <t>SEPTEMBRE</t>
  </si>
  <si>
    <t>OCTOBRE</t>
  </si>
  <si>
    <t>NOVEMBRE</t>
  </si>
  <si>
    <t>DÉCEMBRE</t>
  </si>
  <si>
    <t>CREPS</t>
  </si>
  <si>
    <t>Période en centre de formation mais en FOAD (280 h)</t>
  </si>
  <si>
    <t>TEP</t>
  </si>
  <si>
    <t>CQP</t>
  </si>
  <si>
    <t>tests d'entrée, positionnement, certifications</t>
  </si>
  <si>
    <t>PS</t>
  </si>
  <si>
    <t>inscriptions parcoursup jusqu'au 12 Avril, TEP Parcoursup le 7 Mai</t>
  </si>
  <si>
    <t>TOTAL heures en Centre avec renforcement</t>
  </si>
  <si>
    <t>Examen CQP (Falcutatif)</t>
  </si>
  <si>
    <t>NB Jours en Centre Parcours normal</t>
  </si>
  <si>
    <t>Nb Heures en Centre Parcours normal</t>
  </si>
  <si>
    <t>TOTAL Jours en Centre Parcours Normal</t>
  </si>
  <si>
    <t>TOTAL heures en Centre Parcours Normal</t>
  </si>
  <si>
    <r>
      <t xml:space="preserve">Renforcement de formation </t>
    </r>
    <r>
      <rPr>
        <b/>
        <sz val="16"/>
        <rFont val="Calibri"/>
        <family val="2"/>
      </rPr>
      <t>suite au positionnement si necessaire</t>
    </r>
  </si>
  <si>
    <t>SEL + P</t>
  </si>
  <si>
    <t>Rev</t>
  </si>
  <si>
    <t>Shiai</t>
  </si>
  <si>
    <t>séquences d'arbitrage (3 mini)</t>
  </si>
  <si>
    <t>CF</t>
  </si>
  <si>
    <t>ANGERS / NANTES /RENNES</t>
  </si>
  <si>
    <t>EPMSP</t>
  </si>
  <si>
    <t>vacances scolaires Guadeloupe</t>
  </si>
  <si>
    <t>Insc.</t>
  </si>
  <si>
    <t>BP 23</t>
  </si>
  <si>
    <t>O</t>
  </si>
  <si>
    <t>P</t>
  </si>
  <si>
    <t>BP 22</t>
  </si>
  <si>
    <t>JAPON</t>
  </si>
  <si>
    <t>TIVP</t>
  </si>
  <si>
    <t>T. Nantes</t>
  </si>
  <si>
    <t>1er jeudi du mois</t>
  </si>
  <si>
    <t>RAT.</t>
  </si>
  <si>
    <t>FFJ</t>
  </si>
  <si>
    <t>soit 7 h /semaine minimum * 33 sem + 35 h OTD</t>
  </si>
  <si>
    <t>BI</t>
  </si>
  <si>
    <t>Dispensés</t>
  </si>
  <si>
    <t>DEJEPS ENTRAINEMENT SPORTIF JUDO JUJITSU</t>
  </si>
  <si>
    <t>INSEP ou stage sportif</t>
  </si>
  <si>
    <t>8 1/2 J</t>
  </si>
  <si>
    <t>soit 4 jours</t>
  </si>
  <si>
    <t>Entrainement Pôle espoir</t>
  </si>
  <si>
    <t>TOTAL Jours en Centre avec entrainements</t>
  </si>
  <si>
    <t>Formation de cadres</t>
  </si>
  <si>
    <t>UC3</t>
  </si>
  <si>
    <t>20/06/2024 au 25/09/2024</t>
  </si>
  <si>
    <t>BP 22/23</t>
  </si>
  <si>
    <t>Gwada</t>
  </si>
  <si>
    <t>Pâques</t>
  </si>
  <si>
    <t>BP 22 &amp; 23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</si>
</sst>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dd"/>
    <numFmt numFmtId="179" formatCode="mmm\-yyyy"/>
    <numFmt numFmtId="180" formatCode="mmmm"/>
    <numFmt numFmtId="181" formatCode="[h]:mm:ss;@"/>
    <numFmt numFmtId="182" formatCode="[$-F800]dddd\,\ mmmm\ dd\,\ yyyy"/>
    <numFmt numFmtId="183" formatCode="_-* #,##0.00\ [$€]_-;\-* #,##0.00\ [$€]_-;_-* &quot;-&quot;??\ [$€]_-;_-@_-"/>
    <numFmt numFmtId="184" formatCode="h:mm;@"/>
    <numFmt numFmtId="185" formatCode="mm:ss.0;@"/>
    <numFmt numFmtId="186" formatCode="[h]"/>
    <numFmt numFmtId="187" formatCode="dd/mm/yy;@"/>
    <numFmt numFmtId="188" formatCode="#,##0.00\ [$€-40C];\-#,##0.00\ [$€-40C]"/>
    <numFmt numFmtId="189" formatCode="[$-F400]h:mm:ss\ AM/PM"/>
    <numFmt numFmtId="190" formatCode="[$-40C]d\ mmmm\ yyyy;@"/>
    <numFmt numFmtId="191" formatCode="0.0"/>
    <numFmt numFmtId="192" formatCode="[$-40C]d\-mmm\-yy;@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22"/>
      <name val="Calibri"/>
      <family val="2"/>
    </font>
    <font>
      <sz val="16"/>
      <color indexed="9"/>
      <name val="Calibri"/>
      <family val="2"/>
    </font>
    <font>
      <sz val="12"/>
      <color indexed="9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45" fillId="26" borderId="1" applyNumberFormat="0" applyAlignment="0" applyProtection="0"/>
    <xf numFmtId="18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22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22" fontId="0" fillId="0" borderId="0" xfId="0" applyNumberFormat="1" applyFont="1" applyFill="1" applyAlignment="1" applyProtection="1">
      <alignment vertical="center"/>
      <protection/>
    </xf>
    <xf numFmtId="14" fontId="0" fillId="4" borderId="1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3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center"/>
    </xf>
    <xf numFmtId="14" fontId="0" fillId="0" borderId="14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3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183" fontId="0" fillId="0" borderId="0" xfId="43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0" fillId="10" borderId="10" xfId="0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Alignment="1">
      <alignment/>
    </xf>
    <xf numFmtId="0" fontId="47" fillId="0" borderId="0" xfId="45" applyAlignment="1" applyProtection="1">
      <alignment/>
      <protection/>
    </xf>
    <xf numFmtId="0" fontId="0" fillId="0" borderId="0" xfId="0" applyAlignment="1">
      <alignment wrapText="1"/>
    </xf>
    <xf numFmtId="0" fontId="0" fillId="32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14" fontId="0" fillId="36" borderId="10" xfId="0" applyNumberFormat="1" applyFont="1" applyFill="1" applyBorder="1" applyAlignment="1" applyProtection="1">
      <alignment vertical="center"/>
      <protection locked="0"/>
    </xf>
    <xf numFmtId="0" fontId="0" fillId="1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4" xfId="45" applyFont="1" applyBorder="1" applyAlignment="1" applyProtection="1">
      <alignment/>
      <protection/>
    </xf>
    <xf numFmtId="20" fontId="0" fillId="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47" fillId="0" borderId="14" xfId="45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vertical="center"/>
      <protection locked="0"/>
    </xf>
    <xf numFmtId="188" fontId="0" fillId="4" borderId="10" xfId="43" applyNumberFormat="1" applyFont="1" applyFill="1" applyBorder="1" applyAlignment="1" applyProtection="1">
      <alignment vertical="center"/>
      <protection locked="0"/>
    </xf>
    <xf numFmtId="49" fontId="0" fillId="4" borderId="10" xfId="43" applyNumberFormat="1" applyFont="1" applyFill="1" applyBorder="1" applyAlignment="1" applyProtection="1">
      <alignment vertical="center"/>
      <protection locked="0"/>
    </xf>
    <xf numFmtId="49" fontId="0" fillId="4" borderId="0" xfId="43" applyNumberFormat="1" applyFont="1" applyFill="1" applyBorder="1" applyAlignment="1" applyProtection="1">
      <alignment vertical="center"/>
      <protection locked="0"/>
    </xf>
    <xf numFmtId="49" fontId="0" fillId="36" borderId="1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2" fillId="37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textRotation="90"/>
      <protection/>
    </xf>
    <xf numFmtId="0" fontId="9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1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178" fontId="32" fillId="38" borderId="10" xfId="0" applyNumberFormat="1" applyFont="1" applyFill="1" applyBorder="1" applyAlignment="1" applyProtection="1">
      <alignment horizontal="center" vertical="center"/>
      <protection locked="0"/>
    </xf>
    <xf numFmtId="0" fontId="32" fillId="39" borderId="10" xfId="0" applyFont="1" applyFill="1" applyBorder="1" applyAlignment="1" applyProtection="1">
      <alignment horizontal="center" vertical="center"/>
      <protection/>
    </xf>
    <xf numFmtId="0" fontId="31" fillId="40" borderId="11" xfId="0" applyFont="1" applyFill="1" applyBorder="1" applyAlignment="1" applyProtection="1">
      <alignment horizontal="left" vertical="center"/>
      <protection/>
    </xf>
    <xf numFmtId="0" fontId="31" fillId="40" borderId="19" xfId="0" applyFont="1" applyFill="1" applyBorder="1" applyAlignment="1" applyProtection="1">
      <alignment horizontal="left" vertical="center"/>
      <protection/>
    </xf>
    <xf numFmtId="0" fontId="31" fillId="40" borderId="19" xfId="0" applyFont="1" applyFill="1" applyBorder="1" applyAlignment="1" applyProtection="1">
      <alignment horizontal="center" vertical="center"/>
      <protection/>
    </xf>
    <xf numFmtId="0" fontId="31" fillId="40" borderId="12" xfId="0" applyFont="1" applyFill="1" applyBorder="1" applyAlignment="1" applyProtection="1">
      <alignment horizontal="center" vertical="center"/>
      <protection/>
    </xf>
    <xf numFmtId="0" fontId="31" fillId="40" borderId="13" xfId="0" applyFont="1" applyFill="1" applyBorder="1" applyAlignment="1" applyProtection="1">
      <alignment horizontal="center" vertical="center"/>
      <protection/>
    </xf>
    <xf numFmtId="0" fontId="31" fillId="40" borderId="0" xfId="0" applyFont="1" applyFill="1" applyBorder="1" applyAlignment="1" applyProtection="1">
      <alignment horizontal="center" vertical="center"/>
      <protection/>
    </xf>
    <xf numFmtId="0" fontId="31" fillId="40" borderId="14" xfId="0" applyFont="1" applyFill="1" applyBorder="1" applyAlignment="1" applyProtection="1">
      <alignment horizontal="center" vertical="center"/>
      <protection/>
    </xf>
    <xf numFmtId="0" fontId="31" fillId="40" borderId="13" xfId="0" applyFont="1" applyFill="1" applyBorder="1" applyAlignment="1" applyProtection="1">
      <alignment horizontal="left" vertical="center"/>
      <protection/>
    </xf>
    <xf numFmtId="0" fontId="31" fillId="40" borderId="0" xfId="0" applyFont="1" applyFill="1" applyBorder="1" applyAlignment="1" applyProtection="1">
      <alignment horizontal="left" vertical="center"/>
      <protection/>
    </xf>
    <xf numFmtId="0" fontId="31" fillId="40" borderId="15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/>
    </xf>
    <xf numFmtId="0" fontId="59" fillId="40" borderId="20" xfId="0" applyFont="1" applyFill="1" applyBorder="1" applyAlignment="1">
      <alignment/>
    </xf>
    <xf numFmtId="0" fontId="31" fillId="40" borderId="20" xfId="0" applyFont="1" applyFill="1" applyBorder="1" applyAlignment="1" applyProtection="1">
      <alignment horizontal="center" vertical="center"/>
      <protection/>
    </xf>
    <xf numFmtId="0" fontId="31" fillId="40" borderId="16" xfId="0" applyFont="1" applyFill="1" applyBorder="1" applyAlignment="1" applyProtection="1">
      <alignment horizontal="center" vertical="center"/>
      <protection/>
    </xf>
    <xf numFmtId="0" fontId="31" fillId="41" borderId="10" xfId="0" applyFont="1" applyFill="1" applyBorder="1" applyAlignment="1" applyProtection="1">
      <alignment horizontal="center" vertical="center"/>
      <protection/>
    </xf>
    <xf numFmtId="0" fontId="32" fillId="38" borderId="10" xfId="0" applyFont="1" applyFill="1" applyBorder="1" applyAlignment="1" applyProtection="1">
      <alignment horizontal="center" vertical="center"/>
      <protection/>
    </xf>
    <xf numFmtId="0" fontId="31" fillId="39" borderId="10" xfId="0" applyFont="1" applyFill="1" applyBorder="1" applyAlignment="1" applyProtection="1">
      <alignment horizontal="center" vertical="center"/>
      <protection/>
    </xf>
    <xf numFmtId="0" fontId="32" fillId="20" borderId="0" xfId="0" applyFont="1" applyFill="1" applyAlignment="1" applyProtection="1">
      <alignment horizontal="center" vertical="center"/>
      <protection/>
    </xf>
    <xf numFmtId="0" fontId="32" fillId="21" borderId="0" xfId="0" applyFont="1" applyFill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2" fillId="41" borderId="0" xfId="0" applyFont="1" applyFill="1" applyAlignment="1" applyProtection="1">
      <alignment horizontal="left" vertical="center"/>
      <protection/>
    </xf>
    <xf numFmtId="0" fontId="32" fillId="42" borderId="0" xfId="0" applyFont="1" applyFill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0" fillId="41" borderId="0" xfId="0" applyFont="1" applyFill="1" applyAlignment="1" applyProtection="1">
      <alignment horizontal="left" vertical="center"/>
      <protection/>
    </xf>
    <xf numFmtId="0" fontId="30" fillId="41" borderId="0" xfId="0" applyFont="1" applyFill="1" applyAlignment="1" applyProtection="1">
      <alignment horizontal="center" vertical="center"/>
      <protection/>
    </xf>
    <xf numFmtId="0" fontId="30" fillId="41" borderId="0" xfId="0" applyFont="1" applyFill="1" applyBorder="1" applyAlignment="1" applyProtection="1">
      <alignment horizontal="left" vertical="center"/>
      <protection/>
    </xf>
    <xf numFmtId="0" fontId="30" fillId="41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2" fillId="43" borderId="17" xfId="0" applyFont="1" applyFill="1" applyBorder="1" applyAlignment="1" applyProtection="1">
      <alignment vertical="center"/>
      <protection/>
    </xf>
    <xf numFmtId="0" fontId="32" fillId="43" borderId="18" xfId="0" applyFont="1" applyFill="1" applyBorder="1" applyAlignment="1" applyProtection="1">
      <alignment vertical="center"/>
      <protection/>
    </xf>
    <xf numFmtId="0" fontId="32" fillId="43" borderId="21" xfId="0" applyFont="1" applyFill="1" applyBorder="1" applyAlignment="1" applyProtection="1">
      <alignment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2" fillId="44" borderId="18" xfId="0" applyFont="1" applyFill="1" applyBorder="1" applyAlignment="1" applyProtection="1">
      <alignment horizontal="center" vertical="center"/>
      <protection/>
    </xf>
    <xf numFmtId="0" fontId="32" fillId="45" borderId="10" xfId="0" applyFont="1" applyFill="1" applyBorder="1" applyAlignment="1" applyProtection="1">
      <alignment horizontal="center" vertical="center"/>
      <protection/>
    </xf>
    <xf numFmtId="0" fontId="32" fillId="46" borderId="10" xfId="0" applyFont="1" applyFill="1" applyBorder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41" borderId="17" xfId="0" applyFont="1" applyFill="1" applyBorder="1" applyAlignment="1" applyProtection="1">
      <alignment horizontal="center" vertical="center"/>
      <protection/>
    </xf>
    <xf numFmtId="0" fontId="30" fillId="41" borderId="18" xfId="0" applyFont="1" applyFill="1" applyBorder="1" applyAlignment="1" applyProtection="1">
      <alignment horizontal="center" vertical="center"/>
      <protection/>
    </xf>
    <xf numFmtId="0" fontId="30" fillId="41" borderId="21" xfId="0" applyFont="1" applyFill="1" applyBorder="1" applyAlignment="1" applyProtection="1">
      <alignment horizontal="center" vertical="center"/>
      <protection/>
    </xf>
    <xf numFmtId="0" fontId="30" fillId="41" borderId="11" xfId="0" applyFont="1" applyFill="1" applyBorder="1" applyAlignment="1" applyProtection="1">
      <alignment horizontal="center" vertical="center"/>
      <protection/>
    </xf>
    <xf numFmtId="0" fontId="30" fillId="41" borderId="19" xfId="0" applyFont="1" applyFill="1" applyBorder="1" applyAlignment="1" applyProtection="1">
      <alignment horizontal="center" vertical="center"/>
      <protection/>
    </xf>
    <xf numFmtId="0" fontId="30" fillId="41" borderId="12" xfId="0" applyFont="1" applyFill="1" applyBorder="1" applyAlignment="1" applyProtection="1">
      <alignment horizontal="center" vertical="center"/>
      <protection/>
    </xf>
    <xf numFmtId="0" fontId="30" fillId="41" borderId="15" xfId="0" applyFont="1" applyFill="1" applyBorder="1" applyAlignment="1" applyProtection="1">
      <alignment horizontal="center" vertical="center"/>
      <protection/>
    </xf>
    <xf numFmtId="0" fontId="30" fillId="41" borderId="20" xfId="0" applyFont="1" applyFill="1" applyBorder="1" applyAlignment="1" applyProtection="1">
      <alignment horizontal="center" vertical="center"/>
      <protection/>
    </xf>
    <xf numFmtId="0" fontId="30" fillId="41" borderId="16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32" fillId="15" borderId="10" xfId="0" applyFont="1" applyFill="1" applyBorder="1" applyAlignment="1" applyProtection="1">
      <alignment horizontal="center" vertical="center"/>
      <protection/>
    </xf>
    <xf numFmtId="0" fontId="9" fillId="15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20" borderId="17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0" fontId="32" fillId="0" borderId="10" xfId="0" applyFont="1" applyBorder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178" fontId="32" fillId="47" borderId="10" xfId="0" applyNumberFormat="1" applyFont="1" applyFill="1" applyBorder="1" applyAlignment="1" applyProtection="1">
      <alignment/>
      <protection locked="0"/>
    </xf>
    <xf numFmtId="0" fontId="32" fillId="47" borderId="10" xfId="0" applyFont="1" applyFill="1" applyBorder="1" applyAlignment="1" applyProtection="1">
      <alignment horizontal="center" vertical="center"/>
      <protection/>
    </xf>
    <xf numFmtId="0" fontId="32" fillId="42" borderId="10" xfId="0" applyFont="1" applyFill="1" applyBorder="1" applyAlignment="1">
      <alignment horizontal="center" vertical="center"/>
    </xf>
    <xf numFmtId="0" fontId="32" fillId="47" borderId="21" xfId="0" applyFont="1" applyFill="1" applyBorder="1" applyAlignment="1" applyProtection="1">
      <alignment vertical="center"/>
      <protection/>
    </xf>
    <xf numFmtId="0" fontId="32" fillId="42" borderId="17" xfId="0" applyFont="1" applyFill="1" applyBorder="1" applyAlignment="1" applyProtection="1">
      <alignment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12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48" borderId="26" xfId="0" applyFont="1" applyFill="1" applyBorder="1" applyAlignment="1" applyProtection="1">
      <alignment horizontal="center" vertical="center"/>
      <protection locked="0"/>
    </xf>
    <xf numFmtId="0" fontId="0" fillId="48" borderId="27" xfId="0" applyFont="1" applyFill="1" applyBorder="1" applyAlignment="1" applyProtection="1">
      <alignment horizontal="center" vertical="center"/>
      <protection locked="0"/>
    </xf>
    <xf numFmtId="0" fontId="0" fillId="48" borderId="28" xfId="0" applyFont="1" applyFill="1" applyBorder="1" applyAlignment="1" applyProtection="1">
      <alignment horizontal="center" vertical="center"/>
      <protection locked="0"/>
    </xf>
    <xf numFmtId="0" fontId="0" fillId="48" borderId="29" xfId="0" applyFont="1" applyFill="1" applyBorder="1" applyAlignment="1" applyProtection="1">
      <alignment horizontal="center" vertical="center"/>
      <protection locked="0"/>
    </xf>
    <xf numFmtId="0" fontId="4" fillId="49" borderId="26" xfId="0" applyFont="1" applyFill="1" applyBorder="1" applyAlignment="1" applyProtection="1">
      <alignment horizontal="center" vertical="center"/>
      <protection/>
    </xf>
    <xf numFmtId="0" fontId="4" fillId="49" borderId="27" xfId="0" applyFont="1" applyFill="1" applyBorder="1" applyAlignment="1" applyProtection="1">
      <alignment horizontal="center" vertical="center"/>
      <protection/>
    </xf>
    <xf numFmtId="0" fontId="4" fillId="49" borderId="28" xfId="0" applyFont="1" applyFill="1" applyBorder="1" applyAlignment="1" applyProtection="1">
      <alignment horizontal="center" vertical="center"/>
      <protection/>
    </xf>
    <xf numFmtId="0" fontId="4" fillId="49" borderId="29" xfId="0" applyFont="1" applyFill="1" applyBorder="1" applyAlignment="1" applyProtection="1">
      <alignment horizontal="center" vertical="center"/>
      <protection/>
    </xf>
    <xf numFmtId="0" fontId="32" fillId="20" borderId="17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0" fontId="32" fillId="0" borderId="10" xfId="0" applyFont="1" applyBorder="1" applyAlignment="1" applyProtection="1">
      <alignment horizontal="center" vertical="center"/>
      <protection/>
    </xf>
    <xf numFmtId="0" fontId="32" fillId="50" borderId="17" xfId="0" applyFont="1" applyFill="1" applyBorder="1" applyAlignment="1" applyProtection="1">
      <alignment horizontal="center" vertical="center"/>
      <protection/>
    </xf>
    <xf numFmtId="0" fontId="32" fillId="50" borderId="21" xfId="0" applyFont="1" applyFill="1" applyBorder="1" applyAlignment="1" applyProtection="1">
      <alignment horizontal="center" vertical="center"/>
      <protection/>
    </xf>
    <xf numFmtId="0" fontId="60" fillId="37" borderId="17" xfId="0" applyFont="1" applyFill="1" applyBorder="1" applyAlignment="1" applyProtection="1">
      <alignment horizontal="center" vertical="center"/>
      <protection/>
    </xf>
    <xf numFmtId="0" fontId="60" fillId="37" borderId="21" xfId="0" applyFont="1" applyFill="1" applyBorder="1" applyAlignment="1" applyProtection="1">
      <alignment horizontal="center" vertical="center"/>
      <protection/>
    </xf>
    <xf numFmtId="0" fontId="38" fillId="47" borderId="17" xfId="0" applyFont="1" applyFill="1" applyBorder="1" applyAlignment="1">
      <alignment horizontal="center" vertical="center"/>
    </xf>
    <xf numFmtId="0" fontId="38" fillId="47" borderId="21" xfId="0" applyFont="1" applyFill="1" applyBorder="1" applyAlignment="1">
      <alignment horizontal="center" vertical="center"/>
    </xf>
    <xf numFmtId="0" fontId="32" fillId="50" borderId="17" xfId="0" applyFont="1" applyFill="1" applyBorder="1" applyAlignment="1">
      <alignment horizontal="center" vertical="center"/>
    </xf>
    <xf numFmtId="0" fontId="32" fillId="50" borderId="21" xfId="0" applyFont="1" applyFill="1" applyBorder="1" applyAlignment="1">
      <alignment horizontal="center" vertical="center"/>
    </xf>
    <xf numFmtId="0" fontId="32" fillId="47" borderId="11" xfId="0" applyFont="1" applyFill="1" applyBorder="1" applyAlignment="1">
      <alignment horizontal="center" vertical="center" textRotation="255"/>
    </xf>
    <xf numFmtId="0" fontId="32" fillId="47" borderId="12" xfId="0" applyFont="1" applyFill="1" applyBorder="1" applyAlignment="1">
      <alignment horizontal="center" vertical="center" textRotation="255"/>
    </xf>
    <xf numFmtId="0" fontId="32" fillId="47" borderId="13" xfId="0" applyFont="1" applyFill="1" applyBorder="1" applyAlignment="1">
      <alignment horizontal="center" vertical="center" textRotation="255"/>
    </xf>
    <xf numFmtId="0" fontId="32" fillId="47" borderId="14" xfId="0" applyFont="1" applyFill="1" applyBorder="1" applyAlignment="1">
      <alignment horizontal="center" vertical="center" textRotation="255"/>
    </xf>
    <xf numFmtId="0" fontId="9" fillId="15" borderId="17" xfId="0" applyFont="1" applyFill="1" applyBorder="1" applyAlignment="1" applyProtection="1">
      <alignment horizontal="center" vertical="center"/>
      <protection/>
    </xf>
    <xf numFmtId="0" fontId="9" fillId="15" borderId="21" xfId="0" applyFont="1" applyFill="1" applyBorder="1" applyAlignment="1" applyProtection="1">
      <alignment horizontal="center"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0" fontId="32" fillId="47" borderId="17" xfId="0" applyFont="1" applyFill="1" applyBorder="1" applyAlignment="1" applyProtection="1">
      <alignment horizontal="center" vertical="center"/>
      <protection/>
    </xf>
    <xf numFmtId="0" fontId="32" fillId="47" borderId="21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2" fillId="47" borderId="15" xfId="0" applyFont="1" applyFill="1" applyBorder="1" applyAlignment="1">
      <alignment horizontal="center" vertical="center" textRotation="255"/>
    </xf>
    <xf numFmtId="0" fontId="32" fillId="47" borderId="16" xfId="0" applyFont="1" applyFill="1" applyBorder="1" applyAlignment="1">
      <alignment horizontal="center" vertical="center" textRotation="255"/>
    </xf>
    <xf numFmtId="0" fontId="31" fillId="47" borderId="13" xfId="0" applyFont="1" applyFill="1" applyBorder="1" applyAlignment="1">
      <alignment horizontal="center" vertical="center" wrapText="1"/>
    </xf>
    <xf numFmtId="0" fontId="31" fillId="47" borderId="14" xfId="0" applyFont="1" applyFill="1" applyBorder="1" applyAlignment="1">
      <alignment horizontal="center" vertical="center" wrapText="1"/>
    </xf>
    <xf numFmtId="0" fontId="32" fillId="43" borderId="17" xfId="0" applyFont="1" applyFill="1" applyBorder="1" applyAlignment="1">
      <alignment horizontal="center" vertical="center"/>
    </xf>
    <xf numFmtId="0" fontId="32" fillId="43" borderId="21" xfId="0" applyFont="1" applyFill="1" applyBorder="1" applyAlignment="1">
      <alignment horizontal="center" vertical="center"/>
    </xf>
    <xf numFmtId="0" fontId="32" fillId="47" borderId="17" xfId="0" applyFont="1" applyFill="1" applyBorder="1" applyAlignment="1">
      <alignment horizontal="center" vertical="center"/>
    </xf>
    <xf numFmtId="0" fontId="32" fillId="47" borderId="21" xfId="0" applyFont="1" applyFill="1" applyBorder="1" applyAlignment="1">
      <alignment horizontal="center" vertical="center"/>
    </xf>
    <xf numFmtId="0" fontId="60" fillId="51" borderId="17" xfId="0" applyFont="1" applyFill="1" applyBorder="1" applyAlignment="1">
      <alignment horizontal="center" vertical="center"/>
    </xf>
    <xf numFmtId="0" fontId="60" fillId="51" borderId="21" xfId="0" applyFont="1" applyFill="1" applyBorder="1" applyAlignment="1">
      <alignment horizontal="center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2" fillId="20" borderId="17" xfId="0" applyFont="1" applyFill="1" applyBorder="1" applyAlignment="1" applyProtection="1">
      <alignment horizontal="center" vertical="center"/>
      <protection/>
    </xf>
    <xf numFmtId="0" fontId="32" fillId="20" borderId="21" xfId="0" applyFont="1" applyFill="1" applyBorder="1" applyAlignment="1" applyProtection="1">
      <alignment horizontal="center" vertical="center"/>
      <protection/>
    </xf>
    <xf numFmtId="0" fontId="61" fillId="51" borderId="17" xfId="0" applyFont="1" applyFill="1" applyBorder="1" applyAlignment="1">
      <alignment horizontal="center" vertical="center"/>
    </xf>
    <xf numFmtId="0" fontId="61" fillId="51" borderId="2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2" fillId="38" borderId="10" xfId="0" applyFont="1" applyFill="1" applyBorder="1" applyAlignment="1" applyProtection="1">
      <alignment horizontal="left" vertical="center"/>
      <protection/>
    </xf>
    <xf numFmtId="0" fontId="32" fillId="45" borderId="10" xfId="0" applyFont="1" applyFill="1" applyBorder="1" applyAlignment="1" applyProtection="1">
      <alignment horizontal="left" vertical="center" wrapText="1"/>
      <protection/>
    </xf>
    <xf numFmtId="0" fontId="32" fillId="45" borderId="17" xfId="0" applyFont="1" applyFill="1" applyBorder="1" applyAlignment="1" applyProtection="1">
      <alignment horizontal="left" vertical="center" wrapText="1"/>
      <protection/>
    </xf>
    <xf numFmtId="0" fontId="32" fillId="45" borderId="10" xfId="0" applyFont="1" applyFill="1" applyBorder="1" applyAlignment="1" applyProtection="1">
      <alignment horizontal="left" vertical="center"/>
      <protection/>
    </xf>
    <xf numFmtId="0" fontId="32" fillId="47" borderId="18" xfId="0" applyFont="1" applyFill="1" applyBorder="1" applyAlignment="1" applyProtection="1">
      <alignment horizontal="center" vertical="center"/>
      <protection/>
    </xf>
    <xf numFmtId="0" fontId="32" fillId="43" borderId="17" xfId="0" applyFont="1" applyFill="1" applyBorder="1" applyAlignment="1" applyProtection="1">
      <alignment horizontal="center" vertical="center"/>
      <protection/>
    </xf>
    <xf numFmtId="0" fontId="32" fillId="43" borderId="18" xfId="0" applyFont="1" applyFill="1" applyBorder="1" applyAlignment="1" applyProtection="1">
      <alignment horizontal="center" vertical="center"/>
      <protection/>
    </xf>
    <xf numFmtId="0" fontId="32" fillId="43" borderId="21" xfId="0" applyFont="1" applyFill="1" applyBorder="1" applyAlignment="1" applyProtection="1">
      <alignment horizontal="center" vertical="center"/>
      <protection/>
    </xf>
    <xf numFmtId="0" fontId="31" fillId="12" borderId="17" xfId="0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17" xfId="0" applyFont="1" applyBorder="1" applyAlignment="1" applyProtection="1">
      <alignment horizontal="left" vertical="center"/>
      <protection/>
    </xf>
    <xf numFmtId="0" fontId="32" fillId="0" borderId="18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32" fillId="52" borderId="10" xfId="0" applyFont="1" applyFill="1" applyBorder="1" applyAlignment="1" applyProtection="1">
      <alignment horizontal="center" vertical="center"/>
      <protection/>
    </xf>
    <xf numFmtId="0" fontId="32" fillId="42" borderId="17" xfId="0" applyFont="1" applyFill="1" applyBorder="1" applyAlignment="1" applyProtection="1">
      <alignment horizontal="center" vertical="center"/>
      <protection/>
    </xf>
    <xf numFmtId="0" fontId="32" fillId="42" borderId="21" xfId="0" applyFont="1" applyFill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left" vertical="center"/>
      <protection/>
    </xf>
    <xf numFmtId="15" fontId="32" fillId="52" borderId="10" xfId="0" applyNumberFormat="1" applyFont="1" applyFill="1" applyBorder="1" applyAlignment="1" applyProtection="1">
      <alignment horizontal="center" vertical="center"/>
      <protection/>
    </xf>
    <xf numFmtId="15" fontId="32" fillId="52" borderId="17" xfId="0" applyNumberFormat="1" applyFont="1" applyFill="1" applyBorder="1" applyAlignment="1" applyProtection="1">
      <alignment horizontal="center" vertical="center"/>
      <protection/>
    </xf>
    <xf numFmtId="0" fontId="32" fillId="52" borderId="18" xfId="0" applyFont="1" applyFill="1" applyBorder="1" applyAlignment="1" applyProtection="1">
      <alignment horizontal="center" vertical="center"/>
      <protection/>
    </xf>
    <xf numFmtId="0" fontId="32" fillId="52" borderId="21" xfId="0" applyFont="1" applyFill="1" applyBorder="1" applyAlignment="1" applyProtection="1">
      <alignment horizontal="center" vertical="center"/>
      <protection/>
    </xf>
    <xf numFmtId="14" fontId="32" fillId="52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18" xfId="0" applyFont="1" applyBorder="1" applyAlignment="1" applyProtection="1">
      <alignment horizontal="center" vertical="center"/>
      <protection/>
    </xf>
    <xf numFmtId="192" fontId="32" fillId="52" borderId="17" xfId="0" applyNumberFormat="1" applyFont="1" applyFill="1" applyBorder="1" applyAlignment="1" applyProtection="1">
      <alignment horizontal="center" vertical="center"/>
      <protection/>
    </xf>
    <xf numFmtId="192" fontId="32" fillId="52" borderId="18" xfId="0" applyNumberFormat="1" applyFont="1" applyFill="1" applyBorder="1" applyAlignment="1" applyProtection="1">
      <alignment horizontal="center" vertical="center"/>
      <protection/>
    </xf>
    <xf numFmtId="192" fontId="32" fillId="52" borderId="21" xfId="0" applyNumberFormat="1" applyFont="1" applyFill="1" applyBorder="1" applyAlignment="1" applyProtection="1">
      <alignment horizontal="center" vertical="center"/>
      <protection/>
    </xf>
    <xf numFmtId="0" fontId="32" fillId="53" borderId="17" xfId="0" applyFont="1" applyFill="1" applyBorder="1" applyAlignment="1" applyProtection="1">
      <alignment horizontal="center" vertical="center"/>
      <protection/>
    </xf>
    <xf numFmtId="0" fontId="32" fillId="53" borderId="21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60" fillId="51" borderId="18" xfId="0" applyFont="1" applyFill="1" applyBorder="1" applyAlignment="1">
      <alignment horizontal="center" vertical="center"/>
    </xf>
    <xf numFmtId="0" fontId="32" fillId="54" borderId="10" xfId="0" applyFont="1" applyFill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2" fillId="42" borderId="17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cid:image003.png@01D46AC5.6DBE5A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41</xdr:row>
      <xdr:rowOff>19050</xdr:rowOff>
    </xdr:from>
    <xdr:to>
      <xdr:col>6</xdr:col>
      <xdr:colOff>0</xdr:colOff>
      <xdr:row>44</xdr:row>
      <xdr:rowOff>0</xdr:rowOff>
    </xdr:to>
    <xdr:pic>
      <xdr:nvPicPr>
        <xdr:cNvPr id="1" name="SauvegardeFich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76900"/>
          <a:ext cx="2133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13</xdr:row>
      <xdr:rowOff>47625</xdr:rowOff>
    </xdr:from>
    <xdr:to>
      <xdr:col>7</xdr:col>
      <xdr:colOff>9525</xdr:colOff>
      <xdr:row>15</xdr:row>
      <xdr:rowOff>142875</xdr:rowOff>
    </xdr:to>
    <xdr:pic>
      <xdr:nvPicPr>
        <xdr:cNvPr id="2" name="ModifierLesHorair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933575"/>
          <a:ext cx="2143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190500</xdr:colOff>
      <xdr:row>0</xdr:row>
      <xdr:rowOff>371475</xdr:rowOff>
    </xdr:from>
    <xdr:to>
      <xdr:col>48</xdr:col>
      <xdr:colOff>0</xdr:colOff>
      <xdr:row>0</xdr:row>
      <xdr:rowOff>1219200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0" y="3714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190500</xdr:colOff>
      <xdr:row>0</xdr:row>
      <xdr:rowOff>295275</xdr:rowOff>
    </xdr:from>
    <xdr:to>
      <xdr:col>40</xdr:col>
      <xdr:colOff>190500</xdr:colOff>
      <xdr:row>0</xdr:row>
      <xdr:rowOff>1219200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295275"/>
          <a:ext cx="1333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0</xdr:row>
      <xdr:rowOff>466725</xdr:rowOff>
    </xdr:from>
    <xdr:to>
      <xdr:col>30</xdr:col>
      <xdr:colOff>0</xdr:colOff>
      <xdr:row>0</xdr:row>
      <xdr:rowOff>1219200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334375" y="466725"/>
          <a:ext cx="1666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lerey@afpa.fr" TargetMode="External" /><Relationship Id="rId2" Type="http://schemas.openxmlformats.org/officeDocument/2006/relationships/hyperlink" Target="mailto:ericka.dubos@afpa.fr" TargetMode="External" /><Relationship Id="rId3" Type="http://schemas.openxmlformats.org/officeDocument/2006/relationships/hyperlink" Target="mailto:nicolas.bouvet@afpa.fr" TargetMode="External" /><Relationship Id="rId4" Type="http://schemas.openxmlformats.org/officeDocument/2006/relationships/hyperlink" Target="mailto:olivier.cuillierier@afpa.fr" TargetMode="External" /><Relationship Id="rId5" Type="http://schemas.openxmlformats.org/officeDocument/2006/relationships/hyperlink" Target="mailto:katia.grimaud@afpa.fr" TargetMode="External" /><Relationship Id="rId6" Type="http://schemas.openxmlformats.org/officeDocument/2006/relationships/hyperlink" Target="mailto:marc.ballu@afpa.fr" TargetMode="External" /><Relationship Id="rId7" Type="http://schemas.openxmlformats.org/officeDocument/2006/relationships/hyperlink" Target="mailto:rachel.heitz@afpa.fr" TargetMode="External" /><Relationship Id="rId8" Type="http://schemas.openxmlformats.org/officeDocument/2006/relationships/hyperlink" Target="mailto:katia.guermeur@afpa.fr" TargetMode="External" /><Relationship Id="rId9" Type="http://schemas.openxmlformats.org/officeDocument/2006/relationships/hyperlink" Target="mailto:christiane.blouin@afpa.fr" TargetMode="External" /><Relationship Id="rId10" Type="http://schemas.openxmlformats.org/officeDocument/2006/relationships/hyperlink" Target="mailto:frederic.buon@afpa.fr" TargetMode="External" /><Relationship Id="rId11" Type="http://schemas.openxmlformats.org/officeDocument/2006/relationships/hyperlink" Target="mailto:g&#233;raldine.duluard@afpa.fr" TargetMode="External" /><Relationship Id="rId12" Type="http://schemas.openxmlformats.org/officeDocument/2006/relationships/hyperlink" Target="mailto:elise.balcon@afpa.fr" TargetMode="External" /><Relationship Id="rId13" Type="http://schemas.openxmlformats.org/officeDocument/2006/relationships/hyperlink" Target="mailto:nicole.gallouet@afpa.fr" TargetMode="External" /><Relationship Id="rId14" Type="http://schemas.openxmlformats.org/officeDocument/2006/relationships/hyperlink" Target="mailto:severine.douard@afpa.fr" TargetMode="External" /><Relationship Id="rId15" Type="http://schemas.openxmlformats.org/officeDocument/2006/relationships/hyperlink" Target="mailto:michele.boutruche@afpa.fr" TargetMode="External" /><Relationship Id="rId16" Type="http://schemas.openxmlformats.org/officeDocument/2006/relationships/hyperlink" Target="mailto:aline.ducreux@afpa.fr" TargetMode="External" /><Relationship Id="rId17" Type="http://schemas.openxmlformats.org/officeDocument/2006/relationships/hyperlink" Target="mailto:anne.grolleau@afpa.fr" TargetMode="External" /><Relationship Id="rId18" Type="http://schemas.openxmlformats.org/officeDocument/2006/relationships/hyperlink" Target="mailto:isabelle.rautureau@afpa.fr" TargetMode="External" /><Relationship Id="rId19" Type="http://schemas.openxmlformats.org/officeDocument/2006/relationships/hyperlink" Target="mailto:annie.guyet@afpa.fr" TargetMode="External" /><Relationship Id="rId20" Type="http://schemas.openxmlformats.org/officeDocument/2006/relationships/hyperlink" Target="mailto:isabelle.fournier@afpa.fr" TargetMode="External" /><Relationship Id="rId21" Type="http://schemas.openxmlformats.org/officeDocument/2006/relationships/hyperlink" Target="mailto:marie-francoise.morin@afpa.fr" TargetMode="External" /><Relationship Id="rId22" Type="http://schemas.openxmlformats.org/officeDocument/2006/relationships/hyperlink" Target="mailto:emmanuelle.guilloteau@afpa.fr" TargetMode="External" /><Relationship Id="rId23" Type="http://schemas.openxmlformats.org/officeDocument/2006/relationships/hyperlink" Target="mailto:nathalie.leroy@afpa.fr" TargetMode="External" /><Relationship Id="rId24" Type="http://schemas.openxmlformats.org/officeDocument/2006/relationships/hyperlink" Target="mailto:estelle.babary@afpa.fr" TargetMode="External" /><Relationship Id="rId25" Type="http://schemas.openxmlformats.org/officeDocument/2006/relationships/hyperlink" Target="../../../../AppData/Local/Microsoft/Windows/Temporary%20Internet%20Files/Content.Outlook/Microsoft/Windows/Temporary%20Internet%20Files/l.ayadi/AppData/Local/Microsoft/Windows/Temporary%20Internet%20Files/Mathilde.REBULARD/02AG002/Documents/AFPA%20LA%20ROCHE%20SUR%20YON/JMQ/AppData/Local/Documents%20and%20Settings/93AD020/Local%20Settings/Temporary%20Internet%20Files/" TargetMode="External" /><Relationship Id="rId26" Type="http://schemas.openxmlformats.org/officeDocument/2006/relationships/hyperlink" Target="../../../../AppData/Local/Microsoft/Windows/Temporary%20Internet%20Files/Content.Outlook/Microsoft/Windows/Temporary%20Internet%20Files/l.ayadi/AppData/Local/Microsoft/Windows/Temporary%20Internet%20Files/Mathilde.REBULARD/02AG002/Documents/AFPA%20LA%20ROCHE%20SUR%20YON/JMQ/AppData/Local/Documents%20and%20Settings/93AD020/Local%20Settings/" TargetMode="External" /><Relationship Id="rId27" Type="http://schemas.openxmlformats.org/officeDocument/2006/relationships/hyperlink" Target="mailto:deborah.lasselin@afpa.fr" TargetMode="External" /><Relationship Id="rId28" Type="http://schemas.openxmlformats.org/officeDocument/2006/relationships/hyperlink" Target="mailto:sylvie.santos@afpa.fr" TargetMode="External" /><Relationship Id="rId29" Type="http://schemas.openxmlformats.org/officeDocument/2006/relationships/hyperlink" Target="mailto:martine.vonnet@afpa.fr" TargetMode="External" /><Relationship Id="rId3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47"/>
  <sheetViews>
    <sheetView zoomScalePageLayoutView="0" workbookViewId="0" topLeftCell="A1">
      <selection activeCell="E5" sqref="E5:F6"/>
    </sheetView>
  </sheetViews>
  <sheetFormatPr defaultColWidth="11.421875" defaultRowHeight="12.75"/>
  <cols>
    <col min="1" max="1" width="26.7109375" style="1" customWidth="1"/>
    <col min="2" max="2" width="21.140625" style="1" customWidth="1"/>
    <col min="3" max="3" width="49.140625" style="1" customWidth="1"/>
    <col min="4" max="4" width="5.28125" style="1" customWidth="1"/>
    <col min="5" max="5" width="12.421875" style="1" bestFit="1" customWidth="1"/>
    <col min="6" max="6" width="20.28125" style="1" bestFit="1" customWidth="1"/>
    <col min="7" max="7" width="31.421875" style="1" hidden="1" customWidth="1"/>
    <col min="8" max="8" width="15.7109375" style="1" bestFit="1" customWidth="1"/>
    <col min="9" max="9" width="52.7109375" style="1" customWidth="1"/>
    <col min="10" max="10" width="35.421875" style="1" customWidth="1"/>
    <col min="11" max="11" width="11.421875" style="6" customWidth="1"/>
    <col min="12" max="16384" width="11.421875" style="7" customWidth="1"/>
  </cols>
  <sheetData>
    <row r="1" spans="1:3" ht="21" thickBot="1">
      <c r="A1" s="176" t="s">
        <v>11</v>
      </c>
      <c r="B1" s="177"/>
      <c r="C1" s="178"/>
    </row>
    <row r="2" spans="9:10" ht="6" customHeight="1" thickBot="1">
      <c r="I2" s="179"/>
      <c r="J2" s="179"/>
    </row>
    <row r="3" spans="1:6" ht="12" customHeight="1">
      <c r="A3" s="2" t="s">
        <v>183</v>
      </c>
      <c r="B3" s="39" t="s">
        <v>4</v>
      </c>
      <c r="C3" s="63"/>
      <c r="E3" s="184" t="s">
        <v>116</v>
      </c>
      <c r="F3" s="185"/>
    </row>
    <row r="4" spans="2:6" ht="12" customHeight="1" thickBot="1">
      <c r="B4" s="39" t="s">
        <v>5</v>
      </c>
      <c r="C4" s="63"/>
      <c r="E4" s="186"/>
      <c r="F4" s="187"/>
    </row>
    <row r="5" spans="2:7" ht="12" customHeight="1">
      <c r="B5" s="39" t="s">
        <v>6</v>
      </c>
      <c r="C5" s="63"/>
      <c r="E5" s="180"/>
      <c r="F5" s="181"/>
      <c r="G5" s="1" t="e">
        <f>VLOOKUP(Campus,BaseCampus,3,FALSE)</f>
        <v>#N/A</v>
      </c>
    </row>
    <row r="6" spans="2:7" ht="12" customHeight="1" thickBot="1">
      <c r="B6" s="39" t="s">
        <v>7</v>
      </c>
      <c r="C6" s="63"/>
      <c r="E6" s="182"/>
      <c r="F6" s="183"/>
      <c r="G6" s="61" t="e">
        <f>TEXT(VLOOKUP(Campus,BaseCampus,4,FALSE),)</f>
        <v>#N/A</v>
      </c>
    </row>
    <row r="7" ht="6.75" customHeight="1"/>
    <row r="8" spans="2:7" ht="12" customHeight="1">
      <c r="B8" s="39" t="s">
        <v>0</v>
      </c>
      <c r="C8" s="63"/>
      <c r="G8" s="1" t="e">
        <f>VLOOKUP(Campus,BaseCampus,5,FALSE)</f>
        <v>#N/A</v>
      </c>
    </row>
    <row r="9" spans="2:7" ht="12" customHeight="1">
      <c r="B9" s="39" t="s">
        <v>1</v>
      </c>
      <c r="C9" s="63"/>
      <c r="G9" s="1" t="e">
        <f>VLOOKUP(Campus,BaseCampus,6,FALSE)</f>
        <v>#N/A</v>
      </c>
    </row>
    <row r="10" spans="2:7" ht="12" customHeight="1">
      <c r="B10" s="39" t="s">
        <v>185</v>
      </c>
      <c r="C10" s="63"/>
      <c r="G10" s="1" t="e">
        <f>VLOOKUP(Campus,BaseCampus,7,FALSE)</f>
        <v>#N/A</v>
      </c>
    </row>
    <row r="11" spans="2:7" ht="12" customHeight="1">
      <c r="B11" s="39" t="s">
        <v>78</v>
      </c>
      <c r="C11" s="63"/>
      <c r="G11" s="1" t="e">
        <f>VLOOKUP(Campus,BaseCampus,8,FALSE)</f>
        <v>#N/A</v>
      </c>
    </row>
    <row r="12" spans="2:3" ht="12" customHeight="1">
      <c r="B12" s="39" t="s">
        <v>2</v>
      </c>
      <c r="C12" s="64"/>
    </row>
    <row r="13" spans="2:7" ht="6.75" customHeight="1">
      <c r="B13" s="3"/>
      <c r="C13" s="8"/>
      <c r="F13" s="14"/>
      <c r="G13" s="3"/>
    </row>
    <row r="14" spans="2:11" ht="12" customHeight="1">
      <c r="B14" s="39" t="s">
        <v>15</v>
      </c>
      <c r="C14" s="13"/>
      <c r="D14" s="3"/>
      <c r="E14" s="8"/>
      <c r="F14" s="14"/>
      <c r="G14" s="12"/>
      <c r="K14" s="9"/>
    </row>
    <row r="15" spans="2:11" ht="12" customHeight="1">
      <c r="B15" s="39" t="s">
        <v>19</v>
      </c>
      <c r="C15" s="60"/>
      <c r="D15" s="3"/>
      <c r="E15" s="8"/>
      <c r="F15" s="14"/>
      <c r="G15" s="12"/>
      <c r="K15" s="9"/>
    </row>
    <row r="16" spans="2:11" ht="12" customHeight="1">
      <c r="B16" s="39" t="s">
        <v>16</v>
      </c>
      <c r="C16" s="13"/>
      <c r="F16" s="14"/>
      <c r="G16" s="12"/>
      <c r="K16" s="9"/>
    </row>
    <row r="17" spans="7:11" ht="6.75" customHeight="1">
      <c r="G17" s="12"/>
      <c r="K17" s="9"/>
    </row>
    <row r="18" spans="2:11" ht="12" customHeight="1">
      <c r="B18" s="39" t="s">
        <v>93</v>
      </c>
      <c r="C18" s="65"/>
      <c r="G18" s="12"/>
      <c r="K18" s="9"/>
    </row>
    <row r="19" spans="2:11" ht="12" customHeight="1">
      <c r="B19" s="39" t="s">
        <v>65</v>
      </c>
      <c r="C19" s="66"/>
      <c r="G19" s="12"/>
      <c r="K19" s="9"/>
    </row>
    <row r="20" spans="2:11" ht="12" customHeight="1">
      <c r="B20" s="39" t="s">
        <v>76</v>
      </c>
      <c r="C20" s="66"/>
      <c r="G20" s="12"/>
      <c r="K20" s="9"/>
    </row>
    <row r="21" spans="1:11" ht="6" customHeight="1">
      <c r="A21" s="3"/>
      <c r="B21" s="3"/>
      <c r="C21" s="37"/>
      <c r="D21" s="3"/>
      <c r="G21" s="12"/>
      <c r="K21" s="9"/>
    </row>
    <row r="22" spans="2:11" ht="12" customHeight="1">
      <c r="B22" s="39" t="s">
        <v>177</v>
      </c>
      <c r="C22" s="66"/>
      <c r="G22" s="12"/>
      <c r="K22" s="9"/>
    </row>
    <row r="23" spans="2:11" ht="12" customHeight="1">
      <c r="B23" s="39" t="s">
        <v>182</v>
      </c>
      <c r="C23" s="66"/>
      <c r="G23" s="12"/>
      <c r="K23" s="9"/>
    </row>
    <row r="24" spans="2:11" ht="12" customHeight="1" hidden="1">
      <c r="B24" s="50"/>
      <c r="C24" s="67" t="e">
        <f>VLOOKUP(AssistanteCommerciale,BaseAssistCom,2,FALSE)</f>
        <v>#VALUE!</v>
      </c>
      <c r="G24" s="12"/>
      <c r="K24" s="9"/>
    </row>
    <row r="25" spans="2:11" ht="12" customHeight="1" hidden="1">
      <c r="B25" s="50"/>
      <c r="C25" s="67" t="e">
        <f>VLOOKUP(AssistanteCommerciale,BaseAssistCom,3,FALSE)</f>
        <v>#VALUE!</v>
      </c>
      <c r="G25" s="12"/>
      <c r="K25" s="9"/>
    </row>
    <row r="26" spans="7:11" ht="5.25" customHeight="1">
      <c r="G26" s="12"/>
      <c r="K26" s="9"/>
    </row>
    <row r="27" spans="1:3" ht="12.75">
      <c r="A27" s="47" t="s">
        <v>184</v>
      </c>
      <c r="B27" s="48" t="s">
        <v>186</v>
      </c>
      <c r="C27" s="68"/>
    </row>
    <row r="28" spans="2:3" ht="12.75">
      <c r="B28" s="48" t="s">
        <v>187</v>
      </c>
      <c r="C28" s="68"/>
    </row>
    <row r="29" spans="2:3" ht="12.75">
      <c r="B29" s="48" t="s">
        <v>188</v>
      </c>
      <c r="C29" s="68"/>
    </row>
    <row r="30" spans="2:3" ht="12.75">
      <c r="B30" s="48" t="s">
        <v>79</v>
      </c>
      <c r="C30" s="68"/>
    </row>
    <row r="31" spans="2:3" ht="12.75">
      <c r="B31" s="48" t="s">
        <v>80</v>
      </c>
      <c r="C31" s="68"/>
    </row>
    <row r="32" spans="1:3" ht="12" customHeight="1">
      <c r="A32" s="5"/>
      <c r="B32" s="48" t="s">
        <v>81</v>
      </c>
      <c r="C32" s="68"/>
    </row>
    <row r="33" spans="1:3" ht="12.75">
      <c r="A33" s="5"/>
      <c r="B33" s="48" t="s">
        <v>82</v>
      </c>
      <c r="C33" s="68"/>
    </row>
    <row r="34" spans="2:3" ht="13.5" customHeight="1">
      <c r="B34" s="48" t="s">
        <v>83</v>
      </c>
      <c r="C34" s="49"/>
    </row>
    <row r="35" spans="2:8" ht="12" customHeight="1">
      <c r="B35" s="48" t="s">
        <v>84</v>
      </c>
      <c r="C35" s="68"/>
      <c r="H35" s="6"/>
    </row>
    <row r="36" spans="2:8" ht="12" customHeight="1">
      <c r="B36" s="48" t="s">
        <v>85</v>
      </c>
      <c r="C36" s="68"/>
      <c r="H36" s="6"/>
    </row>
    <row r="37" spans="2:3" ht="12.75">
      <c r="B37" s="48" t="s">
        <v>86</v>
      </c>
      <c r="C37" s="68"/>
    </row>
    <row r="38" spans="2:3" ht="12.75">
      <c r="B38" s="48" t="s">
        <v>87</v>
      </c>
      <c r="C38" s="68"/>
    </row>
    <row r="39" ht="6" customHeight="1"/>
    <row r="40" spans="1:3" ht="12.75">
      <c r="A40" s="4" t="s">
        <v>189</v>
      </c>
      <c r="B40" s="45" t="s">
        <v>14</v>
      </c>
      <c r="C40" s="21"/>
    </row>
    <row r="41" spans="2:10" ht="12.75">
      <c r="B41" s="45" t="s">
        <v>18</v>
      </c>
      <c r="C41" s="21"/>
      <c r="I41" s="6"/>
      <c r="J41" s="6"/>
    </row>
    <row r="42" spans="2:10" ht="12.75">
      <c r="B42" s="45" t="s">
        <v>17</v>
      </c>
      <c r="C42" s="21"/>
      <c r="I42" s="6"/>
      <c r="J42" s="6"/>
    </row>
    <row r="43" ht="6" customHeight="1"/>
    <row r="44" spans="1:7" ht="12.75">
      <c r="A44" s="33" t="s">
        <v>58</v>
      </c>
      <c r="B44" s="46" t="s">
        <v>59</v>
      </c>
      <c r="C44" s="32" t="str">
        <f ca="1">CONCATENATE(Campus,"_",RaisonSocialeEntreprise,"_",NomBénéficiaire,"_",RIGHT(TEXT(YEAR(TODAY()),"##"),2),TEXT(MONTH(TODAY()),"00"),TEXT(DAY(TODAY()),"00"))</f>
        <v>___230821</v>
      </c>
      <c r="D44" s="6"/>
      <c r="E44" s="6"/>
      <c r="F44" s="6"/>
      <c r="G44" s="6"/>
    </row>
    <row r="45" spans="4:7" ht="12.75">
      <c r="D45" s="6"/>
      <c r="E45" s="6"/>
      <c r="F45" s="6"/>
      <c r="G45" s="6"/>
    </row>
    <row r="46" ht="12" customHeight="1">
      <c r="G46" s="11"/>
    </row>
    <row r="47" ht="11.25" customHeight="1">
      <c r="G47" s="10"/>
    </row>
    <row r="48" ht="12" customHeight="1"/>
    <row r="49" ht="12" customHeight="1"/>
    <row r="50" ht="12" customHeight="1"/>
  </sheetData>
  <sheetProtection password="CC1A" sheet="1" scenarios="1" formatCells="0" formatColumns="0" formatRows="0" insertHyperlinks="0" selectLockedCells="1"/>
  <mergeCells count="4">
    <mergeCell ref="A1:C1"/>
    <mergeCell ref="I2:J2"/>
    <mergeCell ref="E5:F6"/>
    <mergeCell ref="E3:F4"/>
  </mergeCells>
  <dataValidations count="7">
    <dataValidation type="list" allowBlank="1" showInputMessage="1" showErrorMessage="1" sqref="C27">
      <formula1>Liste_Type_Civilité</formula1>
    </dataValidation>
    <dataValidation type="list" allowBlank="1" showInputMessage="1" showErrorMessage="1" sqref="C19">
      <formula1>Financeurs</formula1>
    </dataValidation>
    <dataValidation type="list" allowBlank="1" showInputMessage="1" showErrorMessage="1" sqref="C22">
      <formula1>Commerciaux</formula1>
    </dataValidation>
    <dataValidation type="list" allowBlank="1" showInputMessage="1" showErrorMessage="1" sqref="C23">
      <formula1>ListeAssisComm</formula1>
    </dataValidation>
    <dataValidation type="list" allowBlank="1" showInputMessage="1" showErrorMessage="1" sqref="E5:F6">
      <formula1>ListeCampus</formula1>
    </dataValidation>
    <dataValidation type="list" allowBlank="1" showInputMessage="1" showErrorMessage="1" promptTitle="Choisissez un type de certificat" sqref="C12:C13">
      <formula1>Liste_Type_Certification</formula1>
    </dataValidation>
    <dataValidation type="list" allowBlank="1" showInputMessage="1" showErrorMessage="1" sqref="C11">
      <formula1>ListeGRN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4"/>
  <headerFooter>
    <oddFooter>&amp;LAFPA Angers - IF - 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O96"/>
  <sheetViews>
    <sheetView showZeros="0" tabSelected="1" zoomScale="70" zoomScaleNormal="70" zoomScalePageLayoutView="0" workbookViewId="0" topLeftCell="V29">
      <selection activeCell="AQ44" sqref="AQ44"/>
    </sheetView>
  </sheetViews>
  <sheetFormatPr defaultColWidth="11.421875" defaultRowHeight="12.75"/>
  <cols>
    <col min="1" max="49" width="5.00390625" style="69" customWidth="1"/>
    <col min="50" max="62" width="5.00390625" style="70" customWidth="1"/>
    <col min="63" max="63" width="5.00390625" style="71" customWidth="1"/>
    <col min="64" max="65" width="5.00390625" style="125" customWidth="1"/>
    <col min="66" max="67" width="5.00390625" style="71" customWidth="1"/>
    <col min="68" max="69" width="5.00390625" style="125" customWidth="1"/>
    <col min="70" max="70" width="4.7109375" style="71" customWidth="1"/>
    <col min="71" max="71" width="4.7109375" style="69" customWidth="1"/>
    <col min="72" max="73" width="4.7109375" style="126" customWidth="1"/>
    <col min="74" max="75" width="4.8515625" style="69" customWidth="1"/>
    <col min="76" max="77" width="4.8515625" style="126" customWidth="1"/>
    <col min="78" max="109" width="4.8515625" style="69" customWidth="1"/>
    <col min="110" max="139" width="3.7109375" style="69" customWidth="1"/>
    <col min="140" max="16384" width="11.421875" style="69" customWidth="1"/>
  </cols>
  <sheetData>
    <row r="1" spans="1:10" ht="96" customHeight="1">
      <c r="A1" s="89" t="s">
        <v>326</v>
      </c>
      <c r="B1" s="86"/>
      <c r="C1" s="90" t="s">
        <v>351</v>
      </c>
      <c r="D1" s="90"/>
      <c r="E1" s="90"/>
      <c r="F1" s="90"/>
      <c r="G1" s="90"/>
      <c r="H1" s="90"/>
      <c r="I1" s="90"/>
      <c r="J1" s="86"/>
    </row>
    <row r="2" spans="1:49" ht="26.25" customHeight="1">
      <c r="A2" s="77"/>
      <c r="B2" s="75"/>
      <c r="C2" s="75"/>
      <c r="D2" s="75"/>
      <c r="E2" s="75"/>
      <c r="F2" s="75"/>
      <c r="G2" s="75"/>
      <c r="H2" s="75"/>
      <c r="I2" s="75"/>
      <c r="J2" s="75"/>
      <c r="K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2:49" ht="65.25" customHeight="1">
      <c r="B3" s="252" t="s">
        <v>319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</row>
    <row r="4" spans="2:49" ht="26.25" customHeight="1">
      <c r="B4" s="253" t="s">
        <v>320</v>
      </c>
      <c r="C4" s="253"/>
      <c r="D4" s="253"/>
      <c r="E4" s="253"/>
      <c r="F4" s="253"/>
      <c r="G4" s="253"/>
      <c r="H4" s="253"/>
      <c r="I4" s="253"/>
      <c r="J4" s="253"/>
      <c r="K4" s="205" t="s">
        <v>396</v>
      </c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</row>
    <row r="5" spans="2:49" ht="26.25" customHeight="1">
      <c r="B5" s="205" t="s">
        <v>321</v>
      </c>
      <c r="C5" s="205"/>
      <c r="D5" s="205"/>
      <c r="E5" s="205"/>
      <c r="F5" s="205"/>
      <c r="G5" s="205"/>
      <c r="H5" s="205"/>
      <c r="I5" s="205"/>
      <c r="J5" s="205"/>
      <c r="K5" s="205" t="s">
        <v>360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</row>
    <row r="6" spans="2:49" ht="26.25" customHeight="1">
      <c r="B6" s="205" t="s">
        <v>324</v>
      </c>
      <c r="C6" s="205"/>
      <c r="D6" s="205"/>
      <c r="E6" s="205"/>
      <c r="F6" s="205"/>
      <c r="G6" s="205"/>
      <c r="H6" s="205"/>
      <c r="I6" s="205"/>
      <c r="J6" s="205"/>
      <c r="K6" s="91" t="s">
        <v>322</v>
      </c>
      <c r="L6" s="92"/>
      <c r="M6" s="93" t="s">
        <v>323</v>
      </c>
      <c r="N6" s="92"/>
      <c r="O6" s="94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</row>
    <row r="7" spans="2:49" ht="26.25" customHeight="1">
      <c r="B7" s="190" t="s">
        <v>325</v>
      </c>
      <c r="C7" s="190"/>
      <c r="D7" s="190"/>
      <c r="E7" s="190"/>
      <c r="F7" s="190"/>
      <c r="G7" s="190"/>
      <c r="H7" s="190"/>
      <c r="I7" s="190"/>
      <c r="J7" s="190"/>
      <c r="K7" s="190" t="s">
        <v>379</v>
      </c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</row>
    <row r="8" spans="2:49" ht="23.25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</row>
    <row r="9" spans="1:70" ht="18" customHeight="1">
      <c r="A9" s="71"/>
      <c r="B9" s="239" t="s">
        <v>327</v>
      </c>
      <c r="C9" s="240"/>
      <c r="D9" s="240"/>
      <c r="E9" s="240"/>
      <c r="F9" s="240"/>
      <c r="G9" s="246"/>
      <c r="H9" s="247">
        <v>45187</v>
      </c>
      <c r="I9" s="243"/>
      <c r="J9" s="243"/>
      <c r="K9" s="243"/>
      <c r="L9" s="243"/>
      <c r="M9" s="243"/>
      <c r="N9" s="243"/>
      <c r="O9" s="243"/>
      <c r="P9" s="243"/>
      <c r="Q9" s="95"/>
      <c r="R9" s="95"/>
      <c r="S9" s="100"/>
      <c r="T9" s="101"/>
      <c r="U9" s="101"/>
      <c r="V9" s="101"/>
      <c r="W9" s="101"/>
      <c r="X9" s="101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3"/>
      <c r="AX9" s="72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126"/>
      <c r="BM9" s="126"/>
      <c r="BN9" s="69"/>
      <c r="BO9" s="69"/>
      <c r="BP9" s="126"/>
      <c r="BQ9" s="126"/>
      <c r="BR9" s="69"/>
    </row>
    <row r="10" spans="2:70" ht="16.5" customHeight="1">
      <c r="B10" s="239" t="s">
        <v>328</v>
      </c>
      <c r="C10" s="240"/>
      <c r="D10" s="240"/>
      <c r="E10" s="240"/>
      <c r="F10" s="240"/>
      <c r="G10" s="246"/>
      <c r="H10" s="256">
        <v>45568</v>
      </c>
      <c r="I10" s="257"/>
      <c r="J10" s="257"/>
      <c r="K10" s="257"/>
      <c r="L10" s="257"/>
      <c r="M10" s="257"/>
      <c r="N10" s="257"/>
      <c r="O10" s="257"/>
      <c r="P10" s="258"/>
      <c r="Q10" s="86"/>
      <c r="R10" s="86"/>
      <c r="S10" s="104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6"/>
      <c r="AX10" s="72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126"/>
      <c r="BM10" s="126"/>
      <c r="BN10" s="69"/>
      <c r="BO10" s="69"/>
      <c r="BP10" s="126"/>
      <c r="BQ10" s="126"/>
      <c r="BR10" s="69"/>
    </row>
    <row r="11" spans="2:70" ht="16.5" customHeight="1">
      <c r="B11" s="96" t="s">
        <v>330</v>
      </c>
      <c r="C11" s="96"/>
      <c r="D11" s="96"/>
      <c r="E11" s="96"/>
      <c r="F11" s="96"/>
      <c r="G11" s="96"/>
      <c r="H11" s="248">
        <v>45352</v>
      </c>
      <c r="I11" s="249"/>
      <c r="J11" s="249"/>
      <c r="K11" s="249"/>
      <c r="L11" s="249"/>
      <c r="M11" s="249"/>
      <c r="N11" s="249"/>
      <c r="O11" s="249"/>
      <c r="P11" s="250"/>
      <c r="Q11" s="95"/>
      <c r="R11" s="95"/>
      <c r="S11" s="107"/>
      <c r="T11" s="108"/>
      <c r="U11" s="108"/>
      <c r="V11" s="108"/>
      <c r="W11" s="108"/>
      <c r="X11" s="108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6"/>
      <c r="AX11" s="72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126"/>
      <c r="BM11" s="126"/>
      <c r="BN11" s="69"/>
      <c r="BO11" s="69"/>
      <c r="BP11" s="126"/>
      <c r="BQ11" s="126"/>
      <c r="BR11" s="69"/>
    </row>
    <row r="12" spans="2:70" ht="15.75" customHeight="1">
      <c r="B12" s="239" t="s">
        <v>331</v>
      </c>
      <c r="C12" s="240"/>
      <c r="D12" s="240"/>
      <c r="E12" s="240"/>
      <c r="F12" s="240"/>
      <c r="G12" s="246"/>
      <c r="H12" s="251">
        <v>45553</v>
      </c>
      <c r="I12" s="249"/>
      <c r="J12" s="249"/>
      <c r="K12" s="249"/>
      <c r="L12" s="249"/>
      <c r="M12" s="249"/>
      <c r="N12" s="249"/>
      <c r="O12" s="249"/>
      <c r="P12" s="250"/>
      <c r="Q12" s="95"/>
      <c r="R12" s="95"/>
      <c r="S12" s="107"/>
      <c r="T12" s="108"/>
      <c r="U12" s="108"/>
      <c r="V12" s="108"/>
      <c r="W12" s="108"/>
      <c r="X12" s="108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6"/>
      <c r="AX12" s="72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126"/>
      <c r="BM12" s="126"/>
      <c r="BN12" s="69"/>
      <c r="BO12" s="69"/>
      <c r="BP12" s="126"/>
      <c r="BQ12" s="126"/>
      <c r="BR12" s="69"/>
    </row>
    <row r="13" spans="2:70" ht="15.75" customHeight="1">
      <c r="B13" s="239" t="s">
        <v>332</v>
      </c>
      <c r="C13" s="240"/>
      <c r="D13" s="240"/>
      <c r="E13" s="240"/>
      <c r="F13" s="240"/>
      <c r="G13" s="240"/>
      <c r="H13" s="243" t="s">
        <v>404</v>
      </c>
      <c r="I13" s="243"/>
      <c r="J13" s="243"/>
      <c r="K13" s="243"/>
      <c r="L13" s="243"/>
      <c r="M13" s="243"/>
      <c r="N13" s="243"/>
      <c r="O13" s="243"/>
      <c r="P13" s="243"/>
      <c r="Q13" s="95"/>
      <c r="R13" s="86"/>
      <c r="S13" s="104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6"/>
      <c r="AX13" s="72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126"/>
      <c r="BM13" s="126"/>
      <c r="BN13" s="69"/>
      <c r="BO13" s="69"/>
      <c r="BP13" s="126"/>
      <c r="BQ13" s="126"/>
      <c r="BR13" s="69"/>
    </row>
    <row r="14" spans="2:70" ht="15.75" customHeight="1">
      <c r="B14" s="239" t="s">
        <v>380</v>
      </c>
      <c r="C14" s="240"/>
      <c r="D14" s="240"/>
      <c r="E14" s="240"/>
      <c r="F14" s="240"/>
      <c r="G14" s="240"/>
      <c r="H14" s="243" t="s">
        <v>395</v>
      </c>
      <c r="I14" s="243"/>
      <c r="J14" s="243"/>
      <c r="K14" s="243"/>
      <c r="L14" s="243"/>
      <c r="M14" s="243"/>
      <c r="N14" s="243"/>
      <c r="O14" s="243"/>
      <c r="P14" s="243"/>
      <c r="Q14" s="95"/>
      <c r="R14" s="86"/>
      <c r="S14" s="109"/>
      <c r="T14" s="110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2"/>
      <c r="AJ14" s="112"/>
      <c r="AK14" s="112"/>
      <c r="AL14" s="110"/>
      <c r="AM14" s="112"/>
      <c r="AN14" s="112"/>
      <c r="AO14" s="112"/>
      <c r="AP14" s="110"/>
      <c r="AQ14" s="112"/>
      <c r="AR14" s="112"/>
      <c r="AS14" s="112"/>
      <c r="AT14" s="110"/>
      <c r="AU14" s="112"/>
      <c r="AV14" s="112"/>
      <c r="AW14" s="113"/>
      <c r="AX14" s="72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126"/>
      <c r="BM14" s="126"/>
      <c r="BN14" s="69"/>
      <c r="BO14" s="69"/>
      <c r="BP14" s="126"/>
      <c r="BQ14" s="126"/>
      <c r="BR14" s="69"/>
    </row>
    <row r="15" spans="2:49" ht="23.25" customHeight="1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1:70" ht="17.25" customHeight="1">
      <c r="A16" s="71"/>
      <c r="B16" s="160"/>
      <c r="C16" s="95" t="s">
        <v>318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117"/>
      <c r="X16" s="95" t="s">
        <v>361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97"/>
      <c r="AW16" s="97"/>
      <c r="AX16" s="71"/>
      <c r="AY16" s="71"/>
      <c r="AZ16" s="71"/>
      <c r="BA16" s="71"/>
      <c r="BB16" s="71"/>
      <c r="BC16" s="71"/>
      <c r="BD16" s="71"/>
      <c r="BE16" s="69"/>
      <c r="BF16" s="69"/>
      <c r="BG16" s="69"/>
      <c r="BH16" s="69"/>
      <c r="BI16" s="69"/>
      <c r="BJ16" s="69"/>
      <c r="BK16" s="69"/>
      <c r="BL16" s="126"/>
      <c r="BM16" s="126"/>
      <c r="BN16" s="69"/>
      <c r="BO16" s="69"/>
      <c r="BP16" s="126"/>
      <c r="BQ16" s="126"/>
      <c r="BR16" s="69"/>
    </row>
    <row r="17" spans="1:70" ht="17.25" customHeight="1">
      <c r="A17" s="71"/>
      <c r="B17" s="98"/>
      <c r="C17" s="95" t="s">
        <v>290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118"/>
      <c r="X17" s="95" t="s">
        <v>373</v>
      </c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86"/>
      <c r="AO17" s="86"/>
      <c r="AP17" s="86"/>
      <c r="AQ17" s="86"/>
      <c r="AR17" s="86"/>
      <c r="AS17" s="86"/>
      <c r="AT17" s="86"/>
      <c r="AU17" s="86"/>
      <c r="AV17" s="97"/>
      <c r="AW17" s="97"/>
      <c r="AX17" s="71"/>
      <c r="AY17" s="71"/>
      <c r="AZ17" s="71"/>
      <c r="BA17" s="71"/>
      <c r="BB17" s="71"/>
      <c r="BC17" s="71"/>
      <c r="BD17" s="71"/>
      <c r="BE17" s="69"/>
      <c r="BF17" s="69"/>
      <c r="BG17" s="69"/>
      <c r="BH17" s="69"/>
      <c r="BI17" s="69"/>
      <c r="BJ17" s="69"/>
      <c r="BK17" s="69"/>
      <c r="BL17" s="126"/>
      <c r="BM17" s="126"/>
      <c r="BN17" s="69"/>
      <c r="BO17" s="69"/>
      <c r="BP17" s="126"/>
      <c r="BQ17" s="126"/>
      <c r="BR17" s="69"/>
    </row>
    <row r="18" spans="1:70" ht="17.25" customHeight="1">
      <c r="A18" s="71"/>
      <c r="B18" s="99"/>
      <c r="C18" s="95" t="s">
        <v>329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121"/>
      <c r="X18" s="254" t="s">
        <v>364</v>
      </c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86"/>
      <c r="AR18" s="86"/>
      <c r="AS18" s="86"/>
      <c r="AT18" s="86"/>
      <c r="AU18" s="86"/>
      <c r="AV18" s="97"/>
      <c r="AW18" s="97"/>
      <c r="AX18" s="71"/>
      <c r="AY18" s="71"/>
      <c r="AZ18" s="71"/>
      <c r="BA18" s="71"/>
      <c r="BB18" s="71"/>
      <c r="BC18" s="71"/>
      <c r="BD18" s="71"/>
      <c r="BE18" s="69"/>
      <c r="BF18" s="69"/>
      <c r="BG18" s="69"/>
      <c r="BH18" s="69"/>
      <c r="BI18" s="69"/>
      <c r="BJ18" s="69"/>
      <c r="BK18" s="69"/>
      <c r="BL18" s="126"/>
      <c r="BM18" s="126"/>
      <c r="BN18" s="69"/>
      <c r="BO18" s="69"/>
      <c r="BP18" s="126"/>
      <c r="BQ18" s="126"/>
      <c r="BR18" s="69"/>
    </row>
    <row r="19" spans="1:70" ht="17.25" customHeight="1">
      <c r="A19" s="71"/>
      <c r="B19" s="138"/>
      <c r="C19" s="120" t="s">
        <v>381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244" t="s">
        <v>365</v>
      </c>
      <c r="X19" s="245"/>
      <c r="Y19" s="123" t="s">
        <v>366</v>
      </c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2"/>
      <c r="AN19" s="122"/>
      <c r="AO19" s="122"/>
      <c r="AP19" s="122"/>
      <c r="AQ19" s="122"/>
      <c r="AR19" s="122"/>
      <c r="AS19" s="122"/>
      <c r="AT19" s="122"/>
      <c r="AU19" s="86"/>
      <c r="AV19" s="97"/>
      <c r="AW19" s="97"/>
      <c r="AX19" s="71"/>
      <c r="AY19" s="71"/>
      <c r="AZ19" s="71"/>
      <c r="BA19" s="71"/>
      <c r="BB19" s="71"/>
      <c r="BC19" s="71"/>
      <c r="BD19" s="71"/>
      <c r="BE19" s="69"/>
      <c r="BF19" s="69"/>
      <c r="BG19" s="69"/>
      <c r="BH19" s="69"/>
      <c r="BI19" s="69"/>
      <c r="BJ19" s="69"/>
      <c r="BK19" s="69"/>
      <c r="BL19" s="126"/>
      <c r="BM19" s="126"/>
      <c r="BN19" s="69"/>
      <c r="BO19" s="69"/>
      <c r="BP19" s="126"/>
      <c r="BQ19" s="126"/>
      <c r="BR19" s="69"/>
    </row>
    <row r="20" spans="23:25" ht="21">
      <c r="W20" s="259" t="s">
        <v>363</v>
      </c>
      <c r="X20" s="260"/>
      <c r="Y20" s="123" t="s">
        <v>368</v>
      </c>
    </row>
    <row r="21" spans="2:77" s="78" customFormat="1" ht="15" customHeight="1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206" t="s">
        <v>376</v>
      </c>
      <c r="X21" s="207"/>
      <c r="Y21" s="84"/>
      <c r="Z21" s="238" t="s">
        <v>377</v>
      </c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125"/>
      <c r="BM21" s="125"/>
      <c r="BN21" s="81"/>
      <c r="BO21" s="81"/>
      <c r="BP21" s="125"/>
      <c r="BQ21" s="125"/>
      <c r="BR21" s="81"/>
      <c r="BT21" s="126"/>
      <c r="BU21" s="126"/>
      <c r="BX21" s="126"/>
      <c r="BY21" s="126"/>
    </row>
    <row r="22" spans="2:77" s="78" customFormat="1" ht="21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  <c r="BL22" s="125"/>
      <c r="BM22" s="125"/>
      <c r="BN22" s="81"/>
      <c r="BO22" s="81"/>
      <c r="BP22" s="125"/>
      <c r="BQ22" s="125"/>
      <c r="BR22" s="81"/>
      <c r="BT22" s="126"/>
      <c r="BU22" s="126"/>
      <c r="BX22" s="126"/>
      <c r="BY22" s="126"/>
    </row>
    <row r="23" spans="2:93" ht="15.75" customHeight="1">
      <c r="B23" s="262">
        <v>2023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41">
        <v>2024</v>
      </c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1">
        <v>2024</v>
      </c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1">
        <v>2024</v>
      </c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1">
        <v>2024</v>
      </c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1">
        <v>2025</v>
      </c>
      <c r="BS23" s="242"/>
      <c r="BT23" s="242"/>
      <c r="BU23" s="261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</row>
    <row r="24" spans="2:77" ht="21">
      <c r="B24" s="190" t="s">
        <v>355</v>
      </c>
      <c r="C24" s="190"/>
      <c r="D24" s="190"/>
      <c r="E24" s="190"/>
      <c r="F24" s="190" t="s">
        <v>356</v>
      </c>
      <c r="G24" s="190"/>
      <c r="H24" s="190"/>
      <c r="I24" s="190"/>
      <c r="J24" s="190" t="s">
        <v>357</v>
      </c>
      <c r="K24" s="190"/>
      <c r="L24" s="190"/>
      <c r="M24" s="190"/>
      <c r="N24" s="190" t="s">
        <v>358</v>
      </c>
      <c r="O24" s="190"/>
      <c r="P24" s="190"/>
      <c r="Q24" s="190"/>
      <c r="R24" s="190" t="s">
        <v>359</v>
      </c>
      <c r="S24" s="190"/>
      <c r="T24" s="190"/>
      <c r="U24" s="190"/>
      <c r="V24" s="205" t="s">
        <v>342</v>
      </c>
      <c r="W24" s="205"/>
      <c r="X24" s="205"/>
      <c r="Y24" s="205"/>
      <c r="Z24" s="205" t="s">
        <v>343</v>
      </c>
      <c r="AA24" s="205"/>
      <c r="AB24" s="205"/>
      <c r="AC24" s="205"/>
      <c r="AD24" s="205" t="s">
        <v>344</v>
      </c>
      <c r="AE24" s="205"/>
      <c r="AF24" s="205"/>
      <c r="AG24" s="205"/>
      <c r="AH24" s="205" t="s">
        <v>345</v>
      </c>
      <c r="AI24" s="205"/>
      <c r="AJ24" s="205"/>
      <c r="AK24" s="205"/>
      <c r="AL24" s="205" t="s">
        <v>346</v>
      </c>
      <c r="AM24" s="205"/>
      <c r="AN24" s="205"/>
      <c r="AO24" s="205"/>
      <c r="AP24" s="205" t="s">
        <v>347</v>
      </c>
      <c r="AQ24" s="205"/>
      <c r="AR24" s="205"/>
      <c r="AS24" s="205"/>
      <c r="AT24" s="190" t="s">
        <v>354</v>
      </c>
      <c r="AU24" s="190"/>
      <c r="AV24" s="190"/>
      <c r="AW24" s="190"/>
      <c r="AX24" s="190" t="s">
        <v>355</v>
      </c>
      <c r="AY24" s="190"/>
      <c r="AZ24" s="190"/>
      <c r="BA24" s="190"/>
      <c r="BB24" s="190" t="s">
        <v>356</v>
      </c>
      <c r="BC24" s="190"/>
      <c r="BD24" s="190"/>
      <c r="BE24" s="190"/>
      <c r="BF24" s="190" t="s">
        <v>357</v>
      </c>
      <c r="BG24" s="190"/>
      <c r="BH24" s="190"/>
      <c r="BI24" s="190"/>
      <c r="BJ24" s="190" t="s">
        <v>358</v>
      </c>
      <c r="BK24" s="190"/>
      <c r="BL24" s="190"/>
      <c r="BM24" s="190"/>
      <c r="BN24" s="190" t="s">
        <v>359</v>
      </c>
      <c r="BO24" s="190"/>
      <c r="BP24" s="190"/>
      <c r="BQ24" s="190"/>
      <c r="BR24" s="190" t="s">
        <v>342</v>
      </c>
      <c r="BS24" s="190"/>
      <c r="BT24" s="190"/>
      <c r="BU24" s="190"/>
      <c r="BX24" s="69"/>
      <c r="BY24" s="69"/>
    </row>
    <row r="25" spans="2:77" ht="21" customHeight="1">
      <c r="B25" s="99">
        <v>1</v>
      </c>
      <c r="C25" s="99" t="s">
        <v>336</v>
      </c>
      <c r="D25" s="133"/>
      <c r="E25" s="133"/>
      <c r="F25" s="134">
        <v>1</v>
      </c>
      <c r="G25" s="83" t="s">
        <v>339</v>
      </c>
      <c r="H25" s="133"/>
      <c r="I25" s="133"/>
      <c r="J25" s="134">
        <v>1</v>
      </c>
      <c r="K25" s="83" t="s">
        <v>340</v>
      </c>
      <c r="L25" s="82"/>
      <c r="M25" s="82"/>
      <c r="N25" s="99">
        <v>1</v>
      </c>
      <c r="O25" s="99" t="s">
        <v>337</v>
      </c>
      <c r="P25" s="115"/>
      <c r="Q25" s="115"/>
      <c r="R25" s="134">
        <v>1</v>
      </c>
      <c r="S25" s="83" t="s">
        <v>339</v>
      </c>
      <c r="T25" s="115"/>
      <c r="U25" s="115"/>
      <c r="V25" s="99">
        <v>1</v>
      </c>
      <c r="W25" s="99" t="s">
        <v>341</v>
      </c>
      <c r="X25" s="99"/>
      <c r="Y25" s="99"/>
      <c r="Z25" s="139">
        <v>1</v>
      </c>
      <c r="AA25" s="139" t="s">
        <v>338</v>
      </c>
      <c r="AB25" s="115"/>
      <c r="AC25" s="115"/>
      <c r="AD25" s="99">
        <v>1</v>
      </c>
      <c r="AE25" s="99" t="s">
        <v>339</v>
      </c>
      <c r="AF25" s="164" t="s">
        <v>394</v>
      </c>
      <c r="AG25" s="163"/>
      <c r="AH25" s="139">
        <v>1</v>
      </c>
      <c r="AI25" s="139" t="s">
        <v>341</v>
      </c>
      <c r="AJ25" s="193" t="s">
        <v>407</v>
      </c>
      <c r="AK25" s="194"/>
      <c r="AL25" s="99">
        <v>1</v>
      </c>
      <c r="AM25" s="99" t="s">
        <v>337</v>
      </c>
      <c r="AN25" s="199" t="s">
        <v>387</v>
      </c>
      <c r="AO25" s="200"/>
      <c r="AP25" s="139">
        <v>1</v>
      </c>
      <c r="AQ25" s="139" t="s">
        <v>323</v>
      </c>
      <c r="AR25" s="197" t="s">
        <v>376</v>
      </c>
      <c r="AS25" s="198"/>
      <c r="AT25" s="99">
        <v>1</v>
      </c>
      <c r="AU25" s="99" t="s">
        <v>341</v>
      </c>
      <c r="AV25" s="206" t="s">
        <v>392</v>
      </c>
      <c r="AW25" s="207"/>
      <c r="AX25" s="99">
        <v>1</v>
      </c>
      <c r="AY25" s="99" t="s">
        <v>338</v>
      </c>
      <c r="AZ25" s="154" t="s">
        <v>338</v>
      </c>
      <c r="BA25" s="154" t="s">
        <v>384</v>
      </c>
      <c r="BB25" s="99">
        <v>1</v>
      </c>
      <c r="BC25" s="153" t="s">
        <v>340</v>
      </c>
      <c r="BD25" s="82"/>
      <c r="BE25" s="82"/>
      <c r="BF25" s="139">
        <v>1</v>
      </c>
      <c r="BG25" s="139" t="s">
        <v>336</v>
      </c>
      <c r="BH25" s="159"/>
      <c r="BI25" s="159"/>
      <c r="BJ25" s="99">
        <v>1</v>
      </c>
      <c r="BK25" s="99" t="s">
        <v>339</v>
      </c>
      <c r="BL25" s="99"/>
      <c r="BM25" s="99"/>
      <c r="BN25" s="139">
        <v>1</v>
      </c>
      <c r="BO25" s="139" t="s">
        <v>340</v>
      </c>
      <c r="BP25" s="82"/>
      <c r="BQ25" s="82"/>
      <c r="BR25" s="99">
        <v>1</v>
      </c>
      <c r="BS25" s="99" t="s">
        <v>337</v>
      </c>
      <c r="BT25" s="159"/>
      <c r="BU25" s="159"/>
      <c r="BX25" s="69"/>
      <c r="BY25" s="69"/>
    </row>
    <row r="26" spans="2:77" ht="21">
      <c r="B26" s="99">
        <v>2</v>
      </c>
      <c r="C26" s="99" t="s">
        <v>337</v>
      </c>
      <c r="D26" s="133"/>
      <c r="E26" s="133"/>
      <c r="F26" s="133">
        <v>2</v>
      </c>
      <c r="G26" s="83" t="s">
        <v>323</v>
      </c>
      <c r="H26" s="82"/>
      <c r="I26" s="82"/>
      <c r="J26" s="133">
        <v>2</v>
      </c>
      <c r="K26" s="83" t="s">
        <v>341</v>
      </c>
      <c r="L26" s="115"/>
      <c r="M26" s="115"/>
      <c r="N26" s="99">
        <v>2</v>
      </c>
      <c r="O26" s="99" t="s">
        <v>338</v>
      </c>
      <c r="P26" s="115"/>
      <c r="Q26" s="115"/>
      <c r="R26" s="133">
        <v>2</v>
      </c>
      <c r="S26" s="83" t="s">
        <v>323</v>
      </c>
      <c r="T26" s="195" t="s">
        <v>389</v>
      </c>
      <c r="U26" s="196"/>
      <c r="V26" s="99">
        <v>2</v>
      </c>
      <c r="W26" s="99" t="s">
        <v>336</v>
      </c>
      <c r="X26" s="133"/>
      <c r="Y26" s="133"/>
      <c r="Z26" s="139">
        <v>2</v>
      </c>
      <c r="AA26" s="139" t="s">
        <v>339</v>
      </c>
      <c r="AB26" s="115"/>
      <c r="AC26" s="115"/>
      <c r="AD26" s="99">
        <v>2</v>
      </c>
      <c r="AE26" s="99" t="s">
        <v>323</v>
      </c>
      <c r="AF26" s="82"/>
      <c r="AG26" s="82"/>
      <c r="AH26" s="139">
        <v>2</v>
      </c>
      <c r="AI26" s="139" t="s">
        <v>336</v>
      </c>
      <c r="AJ26" s="162" t="s">
        <v>378</v>
      </c>
      <c r="AK26" s="115" t="s">
        <v>403</v>
      </c>
      <c r="AL26" s="99">
        <v>2</v>
      </c>
      <c r="AM26" s="99" t="s">
        <v>338</v>
      </c>
      <c r="AN26" s="201"/>
      <c r="AO26" s="202"/>
      <c r="AP26" s="139">
        <v>2</v>
      </c>
      <c r="AQ26" s="139" t="s">
        <v>340</v>
      </c>
      <c r="AR26" s="82"/>
      <c r="AS26" s="82"/>
      <c r="AT26" s="99">
        <v>2</v>
      </c>
      <c r="AU26" s="99" t="s">
        <v>336</v>
      </c>
      <c r="AV26" s="206" t="s">
        <v>392</v>
      </c>
      <c r="AW26" s="207"/>
      <c r="AX26" s="99">
        <v>2</v>
      </c>
      <c r="AY26" s="99" t="s">
        <v>339</v>
      </c>
      <c r="AZ26" s="203">
        <v>2024</v>
      </c>
      <c r="BA26" s="204"/>
      <c r="BB26" s="139">
        <v>2</v>
      </c>
      <c r="BC26" s="153" t="s">
        <v>341</v>
      </c>
      <c r="BD26" s="159"/>
      <c r="BE26" s="159"/>
      <c r="BF26" s="139">
        <v>2</v>
      </c>
      <c r="BG26" s="139" t="s">
        <v>337</v>
      </c>
      <c r="BH26" s="159"/>
      <c r="BI26" s="159"/>
      <c r="BJ26" s="99">
        <v>2</v>
      </c>
      <c r="BK26" s="99" t="s">
        <v>323</v>
      </c>
      <c r="BL26" s="82"/>
      <c r="BM26" s="82"/>
      <c r="BN26" s="139">
        <v>2</v>
      </c>
      <c r="BO26" s="139" t="s">
        <v>341</v>
      </c>
      <c r="BP26" s="159"/>
      <c r="BQ26" s="159"/>
      <c r="BR26" s="99">
        <v>2</v>
      </c>
      <c r="BS26" s="99" t="s">
        <v>338</v>
      </c>
      <c r="BT26" s="159"/>
      <c r="BU26" s="159"/>
      <c r="BX26" s="69"/>
      <c r="BY26" s="69"/>
    </row>
    <row r="27" spans="2:77" ht="21">
      <c r="B27" s="99">
        <v>3</v>
      </c>
      <c r="C27" s="99" t="s">
        <v>338</v>
      </c>
      <c r="D27" s="133"/>
      <c r="E27" s="133"/>
      <c r="F27" s="133">
        <v>3</v>
      </c>
      <c r="G27" s="83" t="s">
        <v>340</v>
      </c>
      <c r="H27" s="82"/>
      <c r="I27" s="82"/>
      <c r="J27" s="133">
        <v>3</v>
      </c>
      <c r="K27" s="83" t="s">
        <v>336</v>
      </c>
      <c r="L27" s="115"/>
      <c r="M27" s="115"/>
      <c r="N27" s="99">
        <v>3</v>
      </c>
      <c r="O27" s="99" t="s">
        <v>339</v>
      </c>
      <c r="P27" s="115"/>
      <c r="Q27" s="115"/>
      <c r="R27" s="133">
        <v>3</v>
      </c>
      <c r="S27" s="83" t="s">
        <v>340</v>
      </c>
      <c r="T27" s="195" t="s">
        <v>389</v>
      </c>
      <c r="U27" s="196"/>
      <c r="V27" s="99">
        <v>3</v>
      </c>
      <c r="W27" s="99" t="s">
        <v>337</v>
      </c>
      <c r="X27" s="133"/>
      <c r="Y27" s="133"/>
      <c r="Z27" s="139">
        <v>3</v>
      </c>
      <c r="AA27" s="139" t="s">
        <v>323</v>
      </c>
      <c r="AB27" s="206" t="s">
        <v>388</v>
      </c>
      <c r="AC27" s="207"/>
      <c r="AD27" s="99">
        <v>3</v>
      </c>
      <c r="AE27" s="99" t="s">
        <v>340</v>
      </c>
      <c r="AF27" s="82"/>
      <c r="AG27" s="82"/>
      <c r="AH27" s="139">
        <v>3</v>
      </c>
      <c r="AI27" s="139" t="s">
        <v>337</v>
      </c>
      <c r="AJ27" s="115"/>
      <c r="AK27" s="115"/>
      <c r="AL27" s="99">
        <v>3</v>
      </c>
      <c r="AM27" s="99" t="s">
        <v>339</v>
      </c>
      <c r="AN27" s="201"/>
      <c r="AO27" s="202"/>
      <c r="AP27" s="139">
        <v>3</v>
      </c>
      <c r="AQ27" s="139" t="s">
        <v>341</v>
      </c>
      <c r="AR27" s="115"/>
      <c r="AS27" s="115"/>
      <c r="AT27" s="99">
        <v>3</v>
      </c>
      <c r="AU27" s="99" t="s">
        <v>337</v>
      </c>
      <c r="AV27" s="206" t="s">
        <v>392</v>
      </c>
      <c r="AW27" s="207"/>
      <c r="AX27" s="99">
        <v>3</v>
      </c>
      <c r="AY27" s="99" t="s">
        <v>323</v>
      </c>
      <c r="AZ27" s="153"/>
      <c r="BA27" s="153"/>
      <c r="BB27" s="139">
        <v>3</v>
      </c>
      <c r="BC27" s="153" t="s">
        <v>336</v>
      </c>
      <c r="BD27" s="159"/>
      <c r="BE27" s="159"/>
      <c r="BF27" s="139">
        <v>3</v>
      </c>
      <c r="BG27" s="139" t="s">
        <v>338</v>
      </c>
      <c r="BH27" s="166"/>
      <c r="BI27" s="166"/>
      <c r="BJ27" s="99">
        <v>3</v>
      </c>
      <c r="BK27" s="99" t="s">
        <v>340</v>
      </c>
      <c r="BL27" s="82"/>
      <c r="BM27" s="82"/>
      <c r="BN27" s="139">
        <v>3</v>
      </c>
      <c r="BO27" s="139" t="s">
        <v>336</v>
      </c>
      <c r="BP27" s="159"/>
      <c r="BQ27" s="159"/>
      <c r="BR27" s="99">
        <v>3</v>
      </c>
      <c r="BS27" s="99" t="s">
        <v>339</v>
      </c>
      <c r="BT27" s="159"/>
      <c r="BU27" s="159"/>
      <c r="BX27" s="69"/>
      <c r="BY27" s="69"/>
    </row>
    <row r="28" spans="2:77" ht="21">
      <c r="B28" s="99">
        <v>4</v>
      </c>
      <c r="C28" s="99" t="s">
        <v>339</v>
      </c>
      <c r="D28" s="133"/>
      <c r="E28" s="133"/>
      <c r="F28" s="133">
        <v>4</v>
      </c>
      <c r="G28" s="83" t="s">
        <v>341</v>
      </c>
      <c r="H28" s="167"/>
      <c r="I28" s="167"/>
      <c r="J28" s="133">
        <v>4</v>
      </c>
      <c r="K28" s="134" t="s">
        <v>337</v>
      </c>
      <c r="L28" s="115"/>
      <c r="M28" s="115"/>
      <c r="N28" s="99">
        <v>4</v>
      </c>
      <c r="O28" s="99" t="s">
        <v>323</v>
      </c>
      <c r="P28" s="82"/>
      <c r="Q28" s="82"/>
      <c r="R28" s="133">
        <v>4</v>
      </c>
      <c r="S28" s="83" t="s">
        <v>341</v>
      </c>
      <c r="T28" s="115"/>
      <c r="U28" s="115"/>
      <c r="V28" s="99">
        <v>4</v>
      </c>
      <c r="W28" s="99" t="s">
        <v>338</v>
      </c>
      <c r="X28" s="133"/>
      <c r="Y28" s="133"/>
      <c r="Z28" s="139">
        <v>4</v>
      </c>
      <c r="AA28" s="139" t="s">
        <v>340</v>
      </c>
      <c r="AB28" s="206" t="s">
        <v>388</v>
      </c>
      <c r="AC28" s="207"/>
      <c r="AD28" s="99">
        <v>4</v>
      </c>
      <c r="AE28" s="99" t="s">
        <v>341</v>
      </c>
      <c r="AF28" s="115"/>
      <c r="AG28" s="115"/>
      <c r="AH28" s="139">
        <v>4</v>
      </c>
      <c r="AI28" s="139" t="s">
        <v>338</v>
      </c>
      <c r="AJ28" s="115"/>
      <c r="AK28" s="161"/>
      <c r="AL28" s="99">
        <v>4</v>
      </c>
      <c r="AM28" s="99" t="s">
        <v>323</v>
      </c>
      <c r="AN28" s="201"/>
      <c r="AO28" s="202"/>
      <c r="AP28" s="139">
        <v>4</v>
      </c>
      <c r="AQ28" s="139" t="s">
        <v>336</v>
      </c>
      <c r="AR28" s="115"/>
      <c r="AS28" s="115"/>
      <c r="AT28" s="99">
        <v>4</v>
      </c>
      <c r="AU28" s="99" t="s">
        <v>338</v>
      </c>
      <c r="AV28" s="206" t="s">
        <v>392</v>
      </c>
      <c r="AW28" s="207"/>
      <c r="AX28" s="99">
        <v>4</v>
      </c>
      <c r="AY28" s="99" t="s">
        <v>340</v>
      </c>
      <c r="AZ28" s="153"/>
      <c r="BA28" s="153"/>
      <c r="BB28" s="139">
        <v>4</v>
      </c>
      <c r="BC28" s="153" t="s">
        <v>337</v>
      </c>
      <c r="BD28" s="159"/>
      <c r="BE28" s="159"/>
      <c r="BF28" s="139">
        <v>4</v>
      </c>
      <c r="BG28" s="139" t="s">
        <v>339</v>
      </c>
      <c r="BH28" s="159"/>
      <c r="BI28" s="159"/>
      <c r="BJ28" s="139">
        <v>4</v>
      </c>
      <c r="BK28" s="139" t="s">
        <v>341</v>
      </c>
      <c r="BL28" s="159"/>
      <c r="BM28" s="159"/>
      <c r="BN28" s="139">
        <v>4</v>
      </c>
      <c r="BO28" s="139" t="s">
        <v>337</v>
      </c>
      <c r="BP28" s="159"/>
      <c r="BQ28" s="159"/>
      <c r="BR28" s="99">
        <v>4</v>
      </c>
      <c r="BS28" s="99" t="s">
        <v>323</v>
      </c>
      <c r="BT28" s="82"/>
      <c r="BU28" s="82"/>
      <c r="BX28" s="69"/>
      <c r="BY28" s="69"/>
    </row>
    <row r="29" spans="2:77" ht="21">
      <c r="B29" s="99">
        <v>5</v>
      </c>
      <c r="C29" s="99" t="s">
        <v>323</v>
      </c>
      <c r="D29" s="82"/>
      <c r="E29" s="82"/>
      <c r="F29" s="133">
        <v>5</v>
      </c>
      <c r="G29" s="83" t="s">
        <v>336</v>
      </c>
      <c r="H29" s="167"/>
      <c r="I29" s="167"/>
      <c r="J29" s="133">
        <v>5</v>
      </c>
      <c r="K29" s="83" t="s">
        <v>338</v>
      </c>
      <c r="L29" s="115"/>
      <c r="M29" s="161"/>
      <c r="N29" s="99">
        <v>5</v>
      </c>
      <c r="O29" s="99" t="s">
        <v>340</v>
      </c>
      <c r="P29" s="82"/>
      <c r="Q29" s="82"/>
      <c r="R29" s="133">
        <v>5</v>
      </c>
      <c r="S29" s="83" t="s">
        <v>336</v>
      </c>
      <c r="T29" s="115"/>
      <c r="U29" s="115"/>
      <c r="V29" s="99">
        <v>5</v>
      </c>
      <c r="W29" s="99" t="s">
        <v>339</v>
      </c>
      <c r="X29" s="133"/>
      <c r="Y29" s="133"/>
      <c r="Z29" s="139">
        <v>5</v>
      </c>
      <c r="AA29" s="139" t="s">
        <v>341</v>
      </c>
      <c r="AB29" s="188">
        <v>9</v>
      </c>
      <c r="AC29" s="189"/>
      <c r="AD29" s="99">
        <v>5</v>
      </c>
      <c r="AE29" s="99" t="s">
        <v>336</v>
      </c>
      <c r="AF29" s="115"/>
      <c r="AG29" s="115"/>
      <c r="AH29" s="139">
        <v>5</v>
      </c>
      <c r="AI29" s="139" t="s">
        <v>339</v>
      </c>
      <c r="AJ29" s="115"/>
      <c r="AK29" s="115"/>
      <c r="AL29" s="99">
        <v>5</v>
      </c>
      <c r="AM29" s="99" t="s">
        <v>340</v>
      </c>
      <c r="AN29" s="201"/>
      <c r="AO29" s="202"/>
      <c r="AP29" s="139">
        <v>5</v>
      </c>
      <c r="AQ29" s="139" t="s">
        <v>337</v>
      </c>
      <c r="AR29" s="115"/>
      <c r="AS29" s="115"/>
      <c r="AT29" s="99">
        <v>5</v>
      </c>
      <c r="AU29" s="99" t="s">
        <v>339</v>
      </c>
      <c r="AV29" s="170"/>
      <c r="AW29" s="170"/>
      <c r="AX29" s="99">
        <v>5</v>
      </c>
      <c r="AY29" s="99" t="s">
        <v>341</v>
      </c>
      <c r="AZ29" s="154" t="s">
        <v>338</v>
      </c>
      <c r="BA29" s="154" t="s">
        <v>384</v>
      </c>
      <c r="BB29" s="139">
        <v>5</v>
      </c>
      <c r="BC29" s="153" t="s">
        <v>338</v>
      </c>
      <c r="BD29" s="159"/>
      <c r="BE29" s="159"/>
      <c r="BF29" s="139">
        <v>5</v>
      </c>
      <c r="BG29" s="139" t="s">
        <v>323</v>
      </c>
      <c r="BH29" s="82"/>
      <c r="BI29" s="82"/>
      <c r="BJ29" s="139">
        <v>5</v>
      </c>
      <c r="BK29" s="139" t="s">
        <v>336</v>
      </c>
      <c r="BL29" s="159"/>
      <c r="BM29" s="159"/>
      <c r="BN29" s="139">
        <v>5</v>
      </c>
      <c r="BO29" s="139" t="s">
        <v>338</v>
      </c>
      <c r="BP29" s="159"/>
      <c r="BQ29" s="159"/>
      <c r="BR29" s="99">
        <v>5</v>
      </c>
      <c r="BS29" s="99" t="s">
        <v>340</v>
      </c>
      <c r="BT29" s="82"/>
      <c r="BU29" s="82"/>
      <c r="BX29" s="69"/>
      <c r="BY29" s="69"/>
    </row>
    <row r="30" spans="2:77" ht="21" customHeight="1">
      <c r="B30" s="99">
        <v>6</v>
      </c>
      <c r="C30" s="99" t="s">
        <v>340</v>
      </c>
      <c r="D30" s="82"/>
      <c r="E30" s="82"/>
      <c r="F30" s="133">
        <v>6</v>
      </c>
      <c r="G30" s="134" t="s">
        <v>337</v>
      </c>
      <c r="H30" s="244" t="s">
        <v>382</v>
      </c>
      <c r="I30" s="245"/>
      <c r="J30" s="133">
        <v>6</v>
      </c>
      <c r="K30" s="83" t="s">
        <v>339</v>
      </c>
      <c r="L30" s="115"/>
      <c r="M30" s="115"/>
      <c r="N30" s="133">
        <v>6</v>
      </c>
      <c r="O30" s="83" t="s">
        <v>341</v>
      </c>
      <c r="P30" s="115"/>
      <c r="Q30" s="115"/>
      <c r="R30" s="133">
        <v>6</v>
      </c>
      <c r="S30" s="134" t="s">
        <v>337</v>
      </c>
      <c r="T30" s="115"/>
      <c r="U30" s="115"/>
      <c r="V30" s="99">
        <v>6</v>
      </c>
      <c r="W30" s="99" t="s">
        <v>323</v>
      </c>
      <c r="X30" s="82"/>
      <c r="Y30" s="82"/>
      <c r="Z30" s="139">
        <v>6</v>
      </c>
      <c r="AA30" s="139" t="s">
        <v>336</v>
      </c>
      <c r="AB30" s="115"/>
      <c r="AC30" s="115"/>
      <c r="AD30" s="99">
        <v>6</v>
      </c>
      <c r="AE30" s="99" t="s">
        <v>337</v>
      </c>
      <c r="AF30" s="115"/>
      <c r="AG30" s="115"/>
      <c r="AH30" s="139">
        <v>6</v>
      </c>
      <c r="AI30" s="139" t="s">
        <v>323</v>
      </c>
      <c r="AJ30" s="82"/>
      <c r="AK30" s="82"/>
      <c r="AL30" s="139">
        <v>6</v>
      </c>
      <c r="AM30" s="139" t="s">
        <v>341</v>
      </c>
      <c r="AN30" s="188">
        <v>14</v>
      </c>
      <c r="AO30" s="189"/>
      <c r="AP30" s="139">
        <v>6</v>
      </c>
      <c r="AQ30" s="139" t="s">
        <v>338</v>
      </c>
      <c r="AR30" s="115"/>
      <c r="AS30" s="161"/>
      <c r="AT30" s="99">
        <v>6</v>
      </c>
      <c r="AU30" s="99" t="s">
        <v>323</v>
      </c>
      <c r="AV30" s="82"/>
      <c r="AW30" s="82"/>
      <c r="AX30" s="99">
        <v>6</v>
      </c>
      <c r="AY30" s="99" t="s">
        <v>336</v>
      </c>
      <c r="AZ30" s="203">
        <v>2024</v>
      </c>
      <c r="BA30" s="204"/>
      <c r="BB30" s="139">
        <v>6</v>
      </c>
      <c r="BC30" s="153" t="s">
        <v>339</v>
      </c>
      <c r="BD30" s="159"/>
      <c r="BE30" s="159"/>
      <c r="BF30" s="139">
        <v>6</v>
      </c>
      <c r="BG30" s="139" t="s">
        <v>340</v>
      </c>
      <c r="BH30" s="82"/>
      <c r="BI30" s="82"/>
      <c r="BJ30" s="139">
        <v>6</v>
      </c>
      <c r="BK30" s="139" t="s">
        <v>337</v>
      </c>
      <c r="BL30" s="159"/>
      <c r="BM30" s="159"/>
      <c r="BN30" s="139">
        <v>6</v>
      </c>
      <c r="BO30" s="139" t="s">
        <v>339</v>
      </c>
      <c r="BP30" s="159"/>
      <c r="BQ30" s="159"/>
      <c r="BR30" s="139">
        <v>6</v>
      </c>
      <c r="BS30" s="139" t="s">
        <v>341</v>
      </c>
      <c r="BT30" s="159"/>
      <c r="BU30" s="159"/>
      <c r="BX30" s="69"/>
      <c r="BY30" s="69"/>
    </row>
    <row r="31" spans="2:77" ht="21">
      <c r="B31" s="99">
        <v>7</v>
      </c>
      <c r="C31" s="99" t="s">
        <v>341</v>
      </c>
      <c r="D31" s="133"/>
      <c r="E31" s="133"/>
      <c r="F31" s="133">
        <v>7</v>
      </c>
      <c r="G31" s="83" t="s">
        <v>338</v>
      </c>
      <c r="H31" s="244" t="s">
        <v>362</v>
      </c>
      <c r="I31" s="245"/>
      <c r="J31" s="133">
        <v>7</v>
      </c>
      <c r="K31" s="83" t="s">
        <v>323</v>
      </c>
      <c r="L31" s="82"/>
      <c r="M31" s="82"/>
      <c r="N31" s="133">
        <v>7</v>
      </c>
      <c r="O31" s="83" t="s">
        <v>336</v>
      </c>
      <c r="P31" s="115"/>
      <c r="Q31" s="115"/>
      <c r="R31" s="133">
        <v>7</v>
      </c>
      <c r="S31" s="83" t="s">
        <v>338</v>
      </c>
      <c r="T31" s="115"/>
      <c r="U31" s="161"/>
      <c r="V31" s="99">
        <v>7</v>
      </c>
      <c r="W31" s="99" t="s">
        <v>340</v>
      </c>
      <c r="X31" s="82"/>
      <c r="Y31" s="82"/>
      <c r="Z31" s="139">
        <v>7</v>
      </c>
      <c r="AA31" s="139" t="s">
        <v>336</v>
      </c>
      <c r="AB31" s="115"/>
      <c r="AC31" s="115"/>
      <c r="AD31" s="99">
        <v>7</v>
      </c>
      <c r="AE31" s="99" t="s">
        <v>338</v>
      </c>
      <c r="AF31" s="115"/>
      <c r="AG31" s="161"/>
      <c r="AH31" s="139">
        <v>7</v>
      </c>
      <c r="AI31" s="139" t="s">
        <v>340</v>
      </c>
      <c r="AJ31" s="82"/>
      <c r="AK31" s="82"/>
      <c r="AL31" s="139">
        <v>7</v>
      </c>
      <c r="AM31" s="139" t="s">
        <v>336</v>
      </c>
      <c r="AN31" s="115"/>
      <c r="AO31" s="115"/>
      <c r="AP31" s="139">
        <v>7</v>
      </c>
      <c r="AQ31" s="139" t="s">
        <v>339</v>
      </c>
      <c r="AR31" s="115"/>
      <c r="AS31" s="115"/>
      <c r="AT31" s="99">
        <v>7</v>
      </c>
      <c r="AU31" s="99" t="s">
        <v>340</v>
      </c>
      <c r="AV31" s="82"/>
      <c r="AW31" s="82"/>
      <c r="AX31" s="99">
        <v>7</v>
      </c>
      <c r="AY31" s="99" t="s">
        <v>336</v>
      </c>
      <c r="AZ31" s="153"/>
      <c r="BA31" s="153"/>
      <c r="BB31" s="139">
        <v>7</v>
      </c>
      <c r="BC31" s="153" t="s">
        <v>323</v>
      </c>
      <c r="BD31" s="154" t="s">
        <v>338</v>
      </c>
      <c r="BE31" s="154" t="s">
        <v>385</v>
      </c>
      <c r="BF31" s="139">
        <v>7</v>
      </c>
      <c r="BG31" s="139" t="s">
        <v>341</v>
      </c>
      <c r="BH31" s="159"/>
      <c r="BI31" s="159"/>
      <c r="BJ31" s="139">
        <v>7</v>
      </c>
      <c r="BK31" s="139" t="s">
        <v>338</v>
      </c>
      <c r="BL31" s="159"/>
      <c r="BM31" s="159"/>
      <c r="BN31" s="139">
        <v>7</v>
      </c>
      <c r="BO31" s="139" t="s">
        <v>323</v>
      </c>
      <c r="BP31" s="82"/>
      <c r="BQ31" s="82"/>
      <c r="BR31" s="139">
        <v>7</v>
      </c>
      <c r="BS31" s="139" t="s">
        <v>336</v>
      </c>
      <c r="BT31" s="159"/>
      <c r="BU31" s="159"/>
      <c r="BX31" s="69"/>
      <c r="BY31" s="69"/>
    </row>
    <row r="32" spans="2:77" ht="21">
      <c r="B32" s="99">
        <v>8</v>
      </c>
      <c r="C32" s="99" t="s">
        <v>336</v>
      </c>
      <c r="D32" s="133"/>
      <c r="E32" s="133"/>
      <c r="F32" s="133">
        <v>8</v>
      </c>
      <c r="G32" s="83" t="s">
        <v>339</v>
      </c>
      <c r="H32" s="165"/>
      <c r="I32" s="165"/>
      <c r="J32" s="133">
        <v>8</v>
      </c>
      <c r="K32" s="83" t="s">
        <v>340</v>
      </c>
      <c r="L32" s="82"/>
      <c r="M32" s="82"/>
      <c r="N32" s="133">
        <v>8</v>
      </c>
      <c r="O32" s="134" t="s">
        <v>337</v>
      </c>
      <c r="P32" s="115"/>
      <c r="Q32" s="115"/>
      <c r="R32" s="133">
        <v>8</v>
      </c>
      <c r="S32" s="83" t="s">
        <v>339</v>
      </c>
      <c r="T32" s="115"/>
      <c r="U32" s="115"/>
      <c r="V32" s="133">
        <v>8</v>
      </c>
      <c r="W32" s="83" t="s">
        <v>341</v>
      </c>
      <c r="X32" s="188">
        <v>7</v>
      </c>
      <c r="Y32" s="189"/>
      <c r="Z32" s="139">
        <v>8</v>
      </c>
      <c r="AA32" s="139" t="s">
        <v>338</v>
      </c>
      <c r="AB32" s="115"/>
      <c r="AC32" s="161"/>
      <c r="AD32" s="99">
        <v>8</v>
      </c>
      <c r="AE32" s="99" t="s">
        <v>339</v>
      </c>
      <c r="AF32" s="115"/>
      <c r="AG32" s="115"/>
      <c r="AH32" s="139">
        <v>8</v>
      </c>
      <c r="AI32" s="139" t="s">
        <v>341</v>
      </c>
      <c r="AJ32" s="188">
        <v>13</v>
      </c>
      <c r="AK32" s="189"/>
      <c r="AL32" s="139">
        <v>8</v>
      </c>
      <c r="AM32" s="139" t="s">
        <v>337</v>
      </c>
      <c r="AN32" s="99"/>
      <c r="AO32" s="99"/>
      <c r="AP32" s="139">
        <v>8</v>
      </c>
      <c r="AQ32" s="139" t="s">
        <v>323</v>
      </c>
      <c r="AR32" s="82"/>
      <c r="AS32" s="82"/>
      <c r="AT32" s="99">
        <v>8</v>
      </c>
      <c r="AU32" s="99" t="s">
        <v>341</v>
      </c>
      <c r="AV32" s="175"/>
      <c r="AW32" s="175"/>
      <c r="AX32" s="99">
        <v>8</v>
      </c>
      <c r="AY32" s="99" t="s">
        <v>338</v>
      </c>
      <c r="AZ32" s="153"/>
      <c r="BA32" s="153"/>
      <c r="BB32" s="139">
        <v>8</v>
      </c>
      <c r="BC32" s="153" t="s">
        <v>340</v>
      </c>
      <c r="BD32" s="203">
        <v>2024</v>
      </c>
      <c r="BE32" s="204"/>
      <c r="BF32" s="139">
        <v>8</v>
      </c>
      <c r="BG32" s="139" t="s">
        <v>336</v>
      </c>
      <c r="BH32" s="159"/>
      <c r="BI32" s="159"/>
      <c r="BJ32" s="139">
        <v>8</v>
      </c>
      <c r="BK32" s="139" t="s">
        <v>339</v>
      </c>
      <c r="BL32" s="159"/>
      <c r="BM32" s="159"/>
      <c r="BN32" s="139">
        <v>8</v>
      </c>
      <c r="BO32" s="139" t="s">
        <v>340</v>
      </c>
      <c r="BP32" s="82"/>
      <c r="BQ32" s="82"/>
      <c r="BR32" s="139">
        <v>8</v>
      </c>
      <c r="BS32" s="139" t="s">
        <v>337</v>
      </c>
      <c r="BT32" s="159"/>
      <c r="BU32" s="159"/>
      <c r="BX32" s="69"/>
      <c r="BY32" s="69"/>
    </row>
    <row r="33" spans="2:77" ht="21">
      <c r="B33" s="99">
        <v>9</v>
      </c>
      <c r="C33" s="99" t="s">
        <v>337</v>
      </c>
      <c r="D33" s="133"/>
      <c r="E33" s="133"/>
      <c r="F33" s="133">
        <v>9</v>
      </c>
      <c r="G33" s="83" t="s">
        <v>323</v>
      </c>
      <c r="H33" s="82"/>
      <c r="I33" s="82"/>
      <c r="J33" s="133">
        <v>9</v>
      </c>
      <c r="K33" s="83" t="s">
        <v>341</v>
      </c>
      <c r="L33" s="222">
        <v>2</v>
      </c>
      <c r="M33" s="223"/>
      <c r="N33" s="133">
        <v>9</v>
      </c>
      <c r="O33" s="83" t="s">
        <v>338</v>
      </c>
      <c r="P33" s="115"/>
      <c r="Q33" s="161"/>
      <c r="R33" s="133">
        <v>9</v>
      </c>
      <c r="S33" s="83" t="s">
        <v>323</v>
      </c>
      <c r="T33" s="82"/>
      <c r="U33" s="82"/>
      <c r="V33" s="133">
        <v>9</v>
      </c>
      <c r="W33" s="83" t="s">
        <v>336</v>
      </c>
      <c r="X33" s="115"/>
      <c r="Y33" s="115"/>
      <c r="Z33" s="139">
        <v>9</v>
      </c>
      <c r="AA33" s="139" t="s">
        <v>339</v>
      </c>
      <c r="AB33" s="115"/>
      <c r="AC33" s="115"/>
      <c r="AD33" s="99">
        <v>9</v>
      </c>
      <c r="AE33" s="99" t="s">
        <v>323</v>
      </c>
      <c r="AF33" s="82"/>
      <c r="AG33" s="82"/>
      <c r="AH33" s="139">
        <v>9</v>
      </c>
      <c r="AI33" s="139" t="s">
        <v>336</v>
      </c>
      <c r="AJ33" s="115"/>
      <c r="AK33" s="115"/>
      <c r="AL33" s="139">
        <v>9</v>
      </c>
      <c r="AM33" s="139" t="s">
        <v>338</v>
      </c>
      <c r="AN33" s="99"/>
      <c r="AO33" s="99"/>
      <c r="AP33" s="139">
        <v>9</v>
      </c>
      <c r="AQ33" s="139" t="s">
        <v>340</v>
      </c>
      <c r="AR33" s="82"/>
      <c r="AS33" s="82"/>
      <c r="AT33" s="99">
        <v>9</v>
      </c>
      <c r="AU33" s="99" t="s">
        <v>336</v>
      </c>
      <c r="AV33" s="175"/>
      <c r="AW33" s="175"/>
      <c r="AX33" s="99">
        <v>9</v>
      </c>
      <c r="AY33" s="99" t="s">
        <v>339</v>
      </c>
      <c r="AZ33" s="153"/>
      <c r="BA33" s="153"/>
      <c r="BB33" s="139">
        <v>9</v>
      </c>
      <c r="BC33" s="139" t="s">
        <v>341</v>
      </c>
      <c r="BD33" s="159"/>
      <c r="BE33" s="159"/>
      <c r="BF33" s="139">
        <v>9</v>
      </c>
      <c r="BG33" s="139" t="s">
        <v>337</v>
      </c>
      <c r="BH33" s="159"/>
      <c r="BI33" s="159"/>
      <c r="BJ33" s="139">
        <v>9</v>
      </c>
      <c r="BK33" s="139" t="s">
        <v>323</v>
      </c>
      <c r="BL33" s="82"/>
      <c r="BM33" s="82"/>
      <c r="BN33" s="139">
        <v>9</v>
      </c>
      <c r="BO33" s="139" t="s">
        <v>341</v>
      </c>
      <c r="BP33" s="159"/>
      <c r="BQ33" s="159"/>
      <c r="BR33" s="139">
        <v>9</v>
      </c>
      <c r="BS33" s="139" t="s">
        <v>338</v>
      </c>
      <c r="BT33" s="159"/>
      <c r="BU33" s="159"/>
      <c r="BX33" s="69"/>
      <c r="BY33" s="69"/>
    </row>
    <row r="34" spans="2:77" ht="21">
      <c r="B34" s="99">
        <v>10</v>
      </c>
      <c r="C34" s="99" t="s">
        <v>338</v>
      </c>
      <c r="D34" s="133"/>
      <c r="E34" s="133"/>
      <c r="F34" s="133">
        <v>10</v>
      </c>
      <c r="G34" s="83" t="s">
        <v>340</v>
      </c>
      <c r="H34" s="82"/>
      <c r="I34" s="82"/>
      <c r="J34" s="133">
        <v>10</v>
      </c>
      <c r="K34" s="83" t="s">
        <v>336</v>
      </c>
      <c r="L34" s="115"/>
      <c r="M34" s="115"/>
      <c r="N34" s="133">
        <v>10</v>
      </c>
      <c r="O34" s="83" t="s">
        <v>339</v>
      </c>
      <c r="P34" s="115"/>
      <c r="Q34" s="115"/>
      <c r="R34" s="133">
        <v>10</v>
      </c>
      <c r="S34" s="83" t="s">
        <v>340</v>
      </c>
      <c r="T34" s="82"/>
      <c r="U34" s="82"/>
      <c r="V34" s="133">
        <v>10</v>
      </c>
      <c r="W34" s="134" t="s">
        <v>337</v>
      </c>
      <c r="X34" s="115"/>
      <c r="Y34" s="115"/>
      <c r="Z34" s="114">
        <v>10</v>
      </c>
      <c r="AA34" s="139" t="s">
        <v>323</v>
      </c>
      <c r="AB34" s="82"/>
      <c r="AC34" s="82"/>
      <c r="AD34" s="99">
        <v>10</v>
      </c>
      <c r="AE34" s="99" t="s">
        <v>340</v>
      </c>
      <c r="AF34" s="82"/>
      <c r="AG34" s="82"/>
      <c r="AH34" s="139">
        <v>10</v>
      </c>
      <c r="AI34" s="139" t="s">
        <v>337</v>
      </c>
      <c r="AJ34" s="115"/>
      <c r="AK34" s="115"/>
      <c r="AL34" s="139">
        <v>10</v>
      </c>
      <c r="AM34" s="139" t="s">
        <v>339</v>
      </c>
      <c r="AN34" s="115"/>
      <c r="AO34" s="115"/>
      <c r="AP34" s="139">
        <v>10</v>
      </c>
      <c r="AQ34" s="139" t="s">
        <v>341</v>
      </c>
      <c r="AR34" s="115"/>
      <c r="AS34" s="115"/>
      <c r="AT34" s="99">
        <v>10</v>
      </c>
      <c r="AU34" s="99" t="s">
        <v>337</v>
      </c>
      <c r="AV34" s="175"/>
      <c r="AW34" s="175"/>
      <c r="AX34" s="116">
        <v>10</v>
      </c>
      <c r="AY34" s="99" t="s">
        <v>323</v>
      </c>
      <c r="AZ34" s="154" t="s">
        <v>338</v>
      </c>
      <c r="BA34" s="154" t="s">
        <v>384</v>
      </c>
      <c r="BB34" s="139">
        <v>10</v>
      </c>
      <c r="BC34" s="139" t="s">
        <v>336</v>
      </c>
      <c r="BD34" s="159"/>
      <c r="BE34" s="159"/>
      <c r="BF34" s="139">
        <v>10</v>
      </c>
      <c r="BG34" s="139" t="s">
        <v>338</v>
      </c>
      <c r="BH34" s="159"/>
      <c r="BI34" s="159"/>
      <c r="BJ34" s="139">
        <v>10</v>
      </c>
      <c r="BK34" s="139" t="s">
        <v>340</v>
      </c>
      <c r="BL34" s="82"/>
      <c r="BM34" s="82"/>
      <c r="BN34" s="139">
        <v>10</v>
      </c>
      <c r="BO34" s="139" t="s">
        <v>336</v>
      </c>
      <c r="BP34" s="159"/>
      <c r="BQ34" s="159"/>
      <c r="BR34" s="139">
        <v>10</v>
      </c>
      <c r="BS34" s="139" t="s">
        <v>339</v>
      </c>
      <c r="BT34" s="159"/>
      <c r="BU34" s="159"/>
      <c r="BX34" s="69"/>
      <c r="BY34" s="69"/>
    </row>
    <row r="35" spans="2:77" ht="21">
      <c r="B35" s="99">
        <v>11</v>
      </c>
      <c r="C35" s="99" t="s">
        <v>339</v>
      </c>
      <c r="D35" s="133"/>
      <c r="E35" s="133"/>
      <c r="F35" s="133">
        <v>11</v>
      </c>
      <c r="G35" s="83" t="s">
        <v>341</v>
      </c>
      <c r="H35" s="151"/>
      <c r="I35" s="151"/>
      <c r="J35" s="133">
        <v>11</v>
      </c>
      <c r="K35" s="134" t="s">
        <v>337</v>
      </c>
      <c r="L35" s="115"/>
      <c r="M35" s="115"/>
      <c r="N35" s="133">
        <v>11</v>
      </c>
      <c r="O35" s="83" t="s">
        <v>323</v>
      </c>
      <c r="P35" s="82"/>
      <c r="Q35" s="82"/>
      <c r="R35" s="133">
        <v>11</v>
      </c>
      <c r="S35" s="83" t="s">
        <v>341</v>
      </c>
      <c r="T35" s="188">
        <v>6</v>
      </c>
      <c r="U35" s="189"/>
      <c r="V35" s="133">
        <v>11</v>
      </c>
      <c r="W35" s="83" t="s">
        <v>338</v>
      </c>
      <c r="X35" s="115"/>
      <c r="Y35" s="161"/>
      <c r="Z35" s="114">
        <v>11</v>
      </c>
      <c r="AA35" s="139" t="s">
        <v>340</v>
      </c>
      <c r="AB35" s="82"/>
      <c r="AC35" s="82"/>
      <c r="AD35" s="139">
        <v>11</v>
      </c>
      <c r="AE35" s="139" t="s">
        <v>341</v>
      </c>
      <c r="AF35" s="188">
        <v>11</v>
      </c>
      <c r="AG35" s="189"/>
      <c r="AH35" s="139">
        <v>11</v>
      </c>
      <c r="AI35" s="139" t="s">
        <v>338</v>
      </c>
      <c r="AJ35" s="115"/>
      <c r="AK35" s="115"/>
      <c r="AL35" s="139">
        <v>11</v>
      </c>
      <c r="AM35" s="139" t="s">
        <v>323</v>
      </c>
      <c r="AN35" s="82"/>
      <c r="AO35" s="82"/>
      <c r="AP35" s="139">
        <v>11</v>
      </c>
      <c r="AQ35" s="139" t="s">
        <v>336</v>
      </c>
      <c r="AR35" s="115"/>
      <c r="AS35" s="115"/>
      <c r="AT35" s="99">
        <v>11</v>
      </c>
      <c r="AU35" s="99" t="s">
        <v>338</v>
      </c>
      <c r="AV35" s="175"/>
      <c r="AW35" s="175"/>
      <c r="AX35" s="116">
        <v>11</v>
      </c>
      <c r="AY35" s="99" t="s">
        <v>340</v>
      </c>
      <c r="AZ35" s="203">
        <v>2024</v>
      </c>
      <c r="BA35" s="204"/>
      <c r="BB35" s="139">
        <v>11</v>
      </c>
      <c r="BC35" s="139" t="s">
        <v>337</v>
      </c>
      <c r="BD35" s="159"/>
      <c r="BE35" s="159"/>
      <c r="BF35" s="139">
        <v>11</v>
      </c>
      <c r="BG35" s="139" t="s">
        <v>339</v>
      </c>
      <c r="BH35" s="159"/>
      <c r="BI35" s="159"/>
      <c r="BJ35" s="139">
        <v>11</v>
      </c>
      <c r="BK35" s="139" t="s">
        <v>341</v>
      </c>
      <c r="BL35" s="99"/>
      <c r="BM35" s="99"/>
      <c r="BN35" s="139">
        <v>11</v>
      </c>
      <c r="BO35" s="139" t="s">
        <v>337</v>
      </c>
      <c r="BP35" s="159"/>
      <c r="BQ35" s="159"/>
      <c r="BR35" s="139">
        <v>11</v>
      </c>
      <c r="BS35" s="139" t="s">
        <v>323</v>
      </c>
      <c r="BT35" s="82"/>
      <c r="BU35" s="82"/>
      <c r="BX35" s="69"/>
      <c r="BY35" s="69"/>
    </row>
    <row r="36" spans="2:77" ht="21">
      <c r="B36" s="99">
        <v>12</v>
      </c>
      <c r="C36" s="99" t="s">
        <v>323</v>
      </c>
      <c r="D36" s="82"/>
      <c r="E36" s="82"/>
      <c r="F36" s="134">
        <v>12</v>
      </c>
      <c r="G36" s="83" t="s">
        <v>336</v>
      </c>
      <c r="H36" s="244" t="s">
        <v>374</v>
      </c>
      <c r="I36" s="245"/>
      <c r="J36" s="134">
        <v>12</v>
      </c>
      <c r="K36" s="83" t="s">
        <v>338</v>
      </c>
      <c r="L36" s="115"/>
      <c r="M36" s="115"/>
      <c r="N36" s="134">
        <v>12</v>
      </c>
      <c r="O36" s="83" t="s">
        <v>340</v>
      </c>
      <c r="P36" s="82"/>
      <c r="Q36" s="82"/>
      <c r="R36" s="134">
        <v>12</v>
      </c>
      <c r="S36" s="83" t="s">
        <v>336</v>
      </c>
      <c r="T36" s="115"/>
      <c r="U36" s="115"/>
      <c r="V36" s="134">
        <v>12</v>
      </c>
      <c r="W36" s="83" t="s">
        <v>339</v>
      </c>
      <c r="X36" s="115"/>
      <c r="Y36" s="115"/>
      <c r="Z36" s="114">
        <v>12</v>
      </c>
      <c r="AA36" s="139" t="s">
        <v>341</v>
      </c>
      <c r="AB36" s="115"/>
      <c r="AC36" s="115"/>
      <c r="AD36" s="139">
        <v>12</v>
      </c>
      <c r="AE36" s="139" t="s">
        <v>336</v>
      </c>
      <c r="AF36" s="115"/>
      <c r="AG36" s="115"/>
      <c r="AH36" s="139">
        <v>12</v>
      </c>
      <c r="AI36" s="139" t="s">
        <v>339</v>
      </c>
      <c r="AJ36" s="115"/>
      <c r="AK36" s="115"/>
      <c r="AL36" s="139">
        <v>12</v>
      </c>
      <c r="AM36" s="139" t="s">
        <v>340</v>
      </c>
      <c r="AN36" s="82"/>
      <c r="AO36" s="82"/>
      <c r="AP36" s="139">
        <v>12</v>
      </c>
      <c r="AQ36" s="139" t="s">
        <v>337</v>
      </c>
      <c r="AR36" s="115"/>
      <c r="AS36" s="115"/>
      <c r="AT36" s="99">
        <v>12</v>
      </c>
      <c r="AU36" s="99" t="s">
        <v>339</v>
      </c>
      <c r="AV36" s="152"/>
      <c r="AW36" s="152"/>
      <c r="AX36" s="116">
        <v>12</v>
      </c>
      <c r="AY36" s="99" t="s">
        <v>341</v>
      </c>
      <c r="AZ36" s="152"/>
      <c r="BA36" s="152"/>
      <c r="BB36" s="139">
        <v>12</v>
      </c>
      <c r="BC36" s="139" t="s">
        <v>338</v>
      </c>
      <c r="BD36" s="159"/>
      <c r="BE36" s="159"/>
      <c r="BF36" s="139">
        <v>12</v>
      </c>
      <c r="BG36" s="139" t="s">
        <v>323</v>
      </c>
      <c r="BH36" s="82"/>
      <c r="BI36" s="82"/>
      <c r="BJ36" s="139">
        <v>12</v>
      </c>
      <c r="BK36" s="139" t="s">
        <v>336</v>
      </c>
      <c r="BL36" s="159"/>
      <c r="BM36" s="159"/>
      <c r="BN36" s="139">
        <v>12</v>
      </c>
      <c r="BO36" s="139" t="s">
        <v>338</v>
      </c>
      <c r="BP36" s="159"/>
      <c r="BQ36" s="159"/>
      <c r="BR36" s="139">
        <v>12</v>
      </c>
      <c r="BS36" s="139" t="s">
        <v>340</v>
      </c>
      <c r="BT36" s="82"/>
      <c r="BU36" s="82"/>
      <c r="BX36" s="69"/>
      <c r="BY36" s="69"/>
    </row>
    <row r="37" spans="2:77" ht="21">
      <c r="B37" s="99">
        <v>13</v>
      </c>
      <c r="C37" s="99" t="s">
        <v>340</v>
      </c>
      <c r="D37" s="82"/>
      <c r="E37" s="82"/>
      <c r="F37" s="134">
        <v>13</v>
      </c>
      <c r="G37" s="134" t="s">
        <v>337</v>
      </c>
      <c r="H37" s="155"/>
      <c r="I37" s="155"/>
      <c r="J37" s="134">
        <v>13</v>
      </c>
      <c r="K37" s="83" t="s">
        <v>339</v>
      </c>
      <c r="L37" s="115"/>
      <c r="M37" s="115"/>
      <c r="N37" s="134">
        <v>13</v>
      </c>
      <c r="O37" s="83" t="s">
        <v>341</v>
      </c>
      <c r="P37" s="188">
        <v>4</v>
      </c>
      <c r="Q37" s="189"/>
      <c r="R37" s="134">
        <v>13</v>
      </c>
      <c r="S37" s="134" t="s">
        <v>337</v>
      </c>
      <c r="T37" s="236" t="s">
        <v>405</v>
      </c>
      <c r="U37" s="237"/>
      <c r="V37" s="134">
        <v>13</v>
      </c>
      <c r="W37" s="83" t="s">
        <v>323</v>
      </c>
      <c r="X37" s="218" t="s">
        <v>383</v>
      </c>
      <c r="Y37" s="219"/>
      <c r="Z37" s="114">
        <v>13</v>
      </c>
      <c r="AA37" s="139" t="s">
        <v>336</v>
      </c>
      <c r="AB37" s="115"/>
      <c r="AC37" s="115"/>
      <c r="AD37" s="139">
        <v>13</v>
      </c>
      <c r="AE37" s="139" t="s">
        <v>337</v>
      </c>
      <c r="AF37" s="115"/>
      <c r="AG37" s="115"/>
      <c r="AH37" s="139">
        <v>13</v>
      </c>
      <c r="AI37" s="139" t="s">
        <v>323</v>
      </c>
      <c r="AJ37" s="82"/>
      <c r="AK37" s="82"/>
      <c r="AL37" s="139">
        <v>13</v>
      </c>
      <c r="AM37" s="139" t="s">
        <v>341</v>
      </c>
      <c r="AN37" s="115"/>
      <c r="AO37" s="115"/>
      <c r="AP37" s="139">
        <v>13</v>
      </c>
      <c r="AQ37" s="139" t="s">
        <v>338</v>
      </c>
      <c r="AR37" s="115"/>
      <c r="AS37" s="115"/>
      <c r="AT37" s="99">
        <v>13</v>
      </c>
      <c r="AU37" s="99" t="s">
        <v>323</v>
      </c>
      <c r="AV37" s="82"/>
      <c r="AW37" s="82"/>
      <c r="AX37" s="116">
        <v>13</v>
      </c>
      <c r="AY37" s="99" t="s">
        <v>336</v>
      </c>
      <c r="AZ37" s="152"/>
      <c r="BA37" s="152"/>
      <c r="BB37" s="139">
        <v>13</v>
      </c>
      <c r="BC37" s="139" t="s">
        <v>339</v>
      </c>
      <c r="BD37" s="159"/>
      <c r="BE37" s="159"/>
      <c r="BF37" s="139">
        <v>13</v>
      </c>
      <c r="BG37" s="139" t="s">
        <v>340</v>
      </c>
      <c r="BH37" s="82"/>
      <c r="BI37" s="82"/>
      <c r="BJ37" s="139">
        <v>13</v>
      </c>
      <c r="BK37" s="139" t="s">
        <v>337</v>
      </c>
      <c r="BL37" s="159"/>
      <c r="BM37" s="159"/>
      <c r="BN37" s="139">
        <v>13</v>
      </c>
      <c r="BO37" s="139" t="s">
        <v>339</v>
      </c>
      <c r="BP37" s="159"/>
      <c r="BQ37" s="159"/>
      <c r="BR37" s="139">
        <v>13</v>
      </c>
      <c r="BS37" s="139" t="s">
        <v>341</v>
      </c>
      <c r="BT37" s="159"/>
      <c r="BU37" s="159"/>
      <c r="BX37" s="69"/>
      <c r="BY37" s="69"/>
    </row>
    <row r="38" spans="2:77" ht="21">
      <c r="B38" s="99">
        <v>14</v>
      </c>
      <c r="C38" s="99" t="s">
        <v>341</v>
      </c>
      <c r="D38" s="158"/>
      <c r="E38" s="158"/>
      <c r="F38" s="134">
        <v>14</v>
      </c>
      <c r="G38" s="83" t="s">
        <v>338</v>
      </c>
      <c r="H38" s="172"/>
      <c r="I38" s="172"/>
      <c r="J38" s="134">
        <v>14</v>
      </c>
      <c r="K38" s="83" t="s">
        <v>323</v>
      </c>
      <c r="L38" s="82"/>
      <c r="M38" s="82"/>
      <c r="N38" s="134">
        <v>14</v>
      </c>
      <c r="O38" s="83" t="s">
        <v>336</v>
      </c>
      <c r="P38" s="115"/>
      <c r="Q38" s="115"/>
      <c r="R38" s="134">
        <v>14</v>
      </c>
      <c r="S38" s="83" t="s">
        <v>338</v>
      </c>
      <c r="T38" s="236" t="s">
        <v>406</v>
      </c>
      <c r="U38" s="237"/>
      <c r="V38" s="134">
        <v>14</v>
      </c>
      <c r="W38" s="83" t="s">
        <v>340</v>
      </c>
      <c r="X38" s="218" t="s">
        <v>383</v>
      </c>
      <c r="Y38" s="219"/>
      <c r="Z38" s="114">
        <v>14</v>
      </c>
      <c r="AA38" s="139" t="s">
        <v>336</v>
      </c>
      <c r="AB38" s="115"/>
      <c r="AC38" s="115"/>
      <c r="AD38" s="139">
        <v>14</v>
      </c>
      <c r="AE38" s="139" t="s">
        <v>338</v>
      </c>
      <c r="AF38" s="115"/>
      <c r="AG38" s="115"/>
      <c r="AH38" s="139">
        <v>14</v>
      </c>
      <c r="AI38" s="139" t="s">
        <v>340</v>
      </c>
      <c r="AJ38" s="82"/>
      <c r="AK38" s="82"/>
      <c r="AL38" s="139">
        <v>14</v>
      </c>
      <c r="AM38" s="139" t="s">
        <v>336</v>
      </c>
      <c r="AN38" s="115"/>
      <c r="AO38" s="115"/>
      <c r="AP38" s="139">
        <v>14</v>
      </c>
      <c r="AQ38" s="139" t="s">
        <v>339</v>
      </c>
      <c r="AR38" s="115"/>
      <c r="AS38" s="115"/>
      <c r="AT38" s="99">
        <v>14</v>
      </c>
      <c r="AU38" s="99" t="s">
        <v>340</v>
      </c>
      <c r="AV38" s="82"/>
      <c r="AW38" s="82"/>
      <c r="AX38" s="116">
        <v>14</v>
      </c>
      <c r="AY38" s="99" t="s">
        <v>336</v>
      </c>
      <c r="AZ38" s="152"/>
      <c r="BA38" s="152"/>
      <c r="BB38" s="139">
        <v>14</v>
      </c>
      <c r="BC38" s="139" t="s">
        <v>323</v>
      </c>
      <c r="BD38" s="82"/>
      <c r="BE38" s="82"/>
      <c r="BF38" s="139">
        <v>14</v>
      </c>
      <c r="BG38" s="139" t="s">
        <v>341</v>
      </c>
      <c r="BH38" s="159"/>
      <c r="BI38" s="159"/>
      <c r="BJ38" s="139">
        <v>14</v>
      </c>
      <c r="BK38" s="139" t="s">
        <v>338</v>
      </c>
      <c r="BL38" s="159"/>
      <c r="BM38" s="159"/>
      <c r="BN38" s="139">
        <v>14</v>
      </c>
      <c r="BO38" s="139" t="s">
        <v>323</v>
      </c>
      <c r="BP38" s="82"/>
      <c r="BQ38" s="82"/>
      <c r="BR38" s="139">
        <v>14</v>
      </c>
      <c r="BS38" s="139" t="s">
        <v>336</v>
      </c>
      <c r="BT38" s="159"/>
      <c r="BU38" s="159"/>
      <c r="BX38" s="69"/>
      <c r="BY38" s="69"/>
    </row>
    <row r="39" spans="2:77" ht="21">
      <c r="B39" s="99">
        <v>15</v>
      </c>
      <c r="C39" s="99" t="s">
        <v>336</v>
      </c>
      <c r="D39" s="158"/>
      <c r="E39" s="158"/>
      <c r="F39" s="134">
        <v>15</v>
      </c>
      <c r="G39" s="83" t="s">
        <v>339</v>
      </c>
      <c r="H39" s="155"/>
      <c r="I39" s="155"/>
      <c r="J39" s="134">
        <v>15</v>
      </c>
      <c r="K39" s="83" t="s">
        <v>340</v>
      </c>
      <c r="L39" s="82"/>
      <c r="M39" s="82"/>
      <c r="N39" s="134">
        <v>15</v>
      </c>
      <c r="O39" s="134" t="s">
        <v>337</v>
      </c>
      <c r="P39" s="115"/>
      <c r="Q39" s="115"/>
      <c r="R39" s="134">
        <v>15</v>
      </c>
      <c r="S39" s="83" t="s">
        <v>339</v>
      </c>
      <c r="T39" s="173"/>
      <c r="U39" s="174"/>
      <c r="V39" s="134">
        <v>15</v>
      </c>
      <c r="W39" s="83" t="s">
        <v>341</v>
      </c>
      <c r="X39" s="115"/>
      <c r="Y39" s="115"/>
      <c r="Z39" s="114">
        <v>15</v>
      </c>
      <c r="AA39" s="139" t="s">
        <v>338</v>
      </c>
      <c r="AB39" s="115"/>
      <c r="AC39" s="115"/>
      <c r="AD39" s="139">
        <v>15</v>
      </c>
      <c r="AE39" s="139" t="s">
        <v>339</v>
      </c>
      <c r="AF39" s="115"/>
      <c r="AG39" s="115"/>
      <c r="AH39" s="139">
        <v>15</v>
      </c>
      <c r="AI39" s="139" t="s">
        <v>341</v>
      </c>
      <c r="AJ39" s="115"/>
      <c r="AK39" s="115"/>
      <c r="AL39" s="139">
        <v>15</v>
      </c>
      <c r="AM39" s="139" t="s">
        <v>337</v>
      </c>
      <c r="AN39" s="115"/>
      <c r="AO39" s="115"/>
      <c r="AP39" s="139">
        <v>15</v>
      </c>
      <c r="AQ39" s="139" t="s">
        <v>323</v>
      </c>
      <c r="AR39" s="82"/>
      <c r="AS39" s="82"/>
      <c r="AT39" s="99">
        <v>15</v>
      </c>
      <c r="AU39" s="99" t="s">
        <v>341</v>
      </c>
      <c r="AV39" s="152"/>
      <c r="AW39" s="152"/>
      <c r="AX39" s="116">
        <v>15</v>
      </c>
      <c r="AY39" s="99" t="s">
        <v>338</v>
      </c>
      <c r="AZ39" s="99"/>
      <c r="BA39" s="99"/>
      <c r="BB39" s="139">
        <v>15</v>
      </c>
      <c r="BC39" s="139" t="s">
        <v>340</v>
      </c>
      <c r="BD39" s="82"/>
      <c r="BE39" s="82"/>
      <c r="BF39" s="139">
        <v>15</v>
      </c>
      <c r="BG39" s="139" t="s">
        <v>336</v>
      </c>
      <c r="BH39" s="159"/>
      <c r="BI39" s="159"/>
      <c r="BJ39" s="139">
        <v>15</v>
      </c>
      <c r="BK39" s="139" t="s">
        <v>339</v>
      </c>
      <c r="BL39" s="159"/>
      <c r="BM39" s="159"/>
      <c r="BN39" s="139">
        <v>15</v>
      </c>
      <c r="BO39" s="139" t="s">
        <v>340</v>
      </c>
      <c r="BP39" s="82"/>
      <c r="BQ39" s="82"/>
      <c r="BR39" s="139">
        <v>15</v>
      </c>
      <c r="BS39" s="139" t="s">
        <v>337</v>
      </c>
      <c r="BT39" s="159"/>
      <c r="BU39" s="159"/>
      <c r="BX39" s="69"/>
      <c r="BY39" s="69"/>
    </row>
    <row r="40" spans="2:77" ht="21">
      <c r="B40" s="99">
        <v>16</v>
      </c>
      <c r="C40" s="99" t="s">
        <v>337</v>
      </c>
      <c r="D40" s="158"/>
      <c r="E40" s="158"/>
      <c r="F40" s="134">
        <v>16</v>
      </c>
      <c r="G40" s="83" t="s">
        <v>323</v>
      </c>
      <c r="H40" s="82"/>
      <c r="I40" s="82"/>
      <c r="J40" s="134">
        <v>16</v>
      </c>
      <c r="K40" s="83" t="s">
        <v>341</v>
      </c>
      <c r="L40" s="115"/>
      <c r="M40" s="115"/>
      <c r="N40" s="134">
        <v>16</v>
      </c>
      <c r="O40" s="83" t="s">
        <v>338</v>
      </c>
      <c r="P40" s="115"/>
      <c r="Q40" s="115"/>
      <c r="R40" s="134">
        <v>16</v>
      </c>
      <c r="S40" s="83" t="s">
        <v>323</v>
      </c>
      <c r="T40" s="82"/>
      <c r="U40" s="82"/>
      <c r="V40" s="134">
        <v>16</v>
      </c>
      <c r="W40" s="83" t="s">
        <v>336</v>
      </c>
      <c r="X40" s="115"/>
      <c r="Y40" s="115"/>
      <c r="Z40" s="114">
        <v>16</v>
      </c>
      <c r="AA40" s="139" t="s">
        <v>339</v>
      </c>
      <c r="AB40" s="115"/>
      <c r="AC40" s="115"/>
      <c r="AD40" s="139">
        <v>16</v>
      </c>
      <c r="AE40" s="139" t="s">
        <v>323</v>
      </c>
      <c r="AF40" s="82"/>
      <c r="AG40" s="82"/>
      <c r="AH40" s="139">
        <v>16</v>
      </c>
      <c r="AI40" s="139" t="s">
        <v>336</v>
      </c>
      <c r="AJ40" s="115"/>
      <c r="AK40" s="115"/>
      <c r="AL40" s="139">
        <v>16</v>
      </c>
      <c r="AM40" s="139" t="s">
        <v>338</v>
      </c>
      <c r="AN40" s="115"/>
      <c r="AO40" s="115"/>
      <c r="AP40" s="139">
        <v>16</v>
      </c>
      <c r="AQ40" s="139" t="s">
        <v>340</v>
      </c>
      <c r="AR40" s="82"/>
      <c r="AS40" s="82"/>
      <c r="AT40" s="99">
        <v>16</v>
      </c>
      <c r="AU40" s="99" t="s">
        <v>336</v>
      </c>
      <c r="AV40" s="152"/>
      <c r="AW40" s="152"/>
      <c r="AX40" s="116">
        <v>16</v>
      </c>
      <c r="AY40" s="99" t="s">
        <v>339</v>
      </c>
      <c r="AZ40" s="152"/>
      <c r="BA40" s="152"/>
      <c r="BB40" s="139">
        <v>16</v>
      </c>
      <c r="BC40" s="139" t="s">
        <v>341</v>
      </c>
      <c r="BD40" s="159"/>
      <c r="BE40" s="159"/>
      <c r="BF40" s="139">
        <v>16</v>
      </c>
      <c r="BG40" s="139" t="s">
        <v>337</v>
      </c>
      <c r="BH40" s="159"/>
      <c r="BI40" s="159"/>
      <c r="BJ40" s="139">
        <v>16</v>
      </c>
      <c r="BK40" s="139" t="s">
        <v>323</v>
      </c>
      <c r="BL40" s="82"/>
      <c r="BM40" s="82"/>
      <c r="BN40" s="139">
        <v>16</v>
      </c>
      <c r="BO40" s="139" t="s">
        <v>341</v>
      </c>
      <c r="BP40" s="159"/>
      <c r="BQ40" s="159"/>
      <c r="BR40" s="139">
        <v>16</v>
      </c>
      <c r="BS40" s="139" t="s">
        <v>338</v>
      </c>
      <c r="BT40" s="159"/>
      <c r="BU40" s="159"/>
      <c r="BX40" s="69"/>
      <c r="BY40" s="69"/>
    </row>
    <row r="41" spans="2:77" ht="21">
      <c r="B41" s="99">
        <v>17</v>
      </c>
      <c r="C41" s="99" t="s">
        <v>338</v>
      </c>
      <c r="D41" s="158"/>
      <c r="E41" s="158"/>
      <c r="F41" s="134">
        <v>17</v>
      </c>
      <c r="G41" s="83" t="s">
        <v>340</v>
      </c>
      <c r="H41" s="82"/>
      <c r="I41" s="82"/>
      <c r="J41" s="134">
        <v>17</v>
      </c>
      <c r="K41" s="83" t="s">
        <v>336</v>
      </c>
      <c r="L41" s="115"/>
      <c r="M41" s="115"/>
      <c r="N41" s="134">
        <v>17</v>
      </c>
      <c r="O41" s="83" t="s">
        <v>339</v>
      </c>
      <c r="P41" s="115"/>
      <c r="Q41" s="115"/>
      <c r="R41" s="134">
        <v>17</v>
      </c>
      <c r="S41" s="83" t="s">
        <v>340</v>
      </c>
      <c r="T41" s="82"/>
      <c r="U41" s="82"/>
      <c r="V41" s="134">
        <v>17</v>
      </c>
      <c r="W41" s="134" t="s">
        <v>337</v>
      </c>
      <c r="X41" s="115"/>
      <c r="Y41" s="115"/>
      <c r="Z41" s="114">
        <v>17</v>
      </c>
      <c r="AA41" s="139" t="s">
        <v>323</v>
      </c>
      <c r="AB41" s="82"/>
      <c r="AC41" s="82"/>
      <c r="AD41" s="139">
        <v>17</v>
      </c>
      <c r="AE41" s="139" t="s">
        <v>340</v>
      </c>
      <c r="AF41" s="82"/>
      <c r="AG41" s="82"/>
      <c r="AH41" s="139">
        <v>17</v>
      </c>
      <c r="AI41" s="139" t="s">
        <v>337</v>
      </c>
      <c r="AJ41" s="115"/>
      <c r="AK41" s="115"/>
      <c r="AL41" s="139">
        <v>17</v>
      </c>
      <c r="AM41" s="139" t="s">
        <v>339</v>
      </c>
      <c r="AN41" s="115"/>
      <c r="AO41" s="115"/>
      <c r="AP41" s="139">
        <v>17</v>
      </c>
      <c r="AQ41" s="139" t="s">
        <v>341</v>
      </c>
      <c r="AR41" s="218" t="s">
        <v>383</v>
      </c>
      <c r="AS41" s="219"/>
      <c r="AT41" s="99">
        <v>17</v>
      </c>
      <c r="AU41" s="99" t="s">
        <v>337</v>
      </c>
      <c r="AV41" s="152"/>
      <c r="AW41" s="152"/>
      <c r="AX41" s="116">
        <v>17</v>
      </c>
      <c r="AY41" s="99" t="s">
        <v>323</v>
      </c>
      <c r="AZ41" s="82"/>
      <c r="BA41" s="82"/>
      <c r="BB41" s="139">
        <v>17</v>
      </c>
      <c r="BC41" s="139" t="s">
        <v>336</v>
      </c>
      <c r="BD41" s="159"/>
      <c r="BE41" s="159"/>
      <c r="BF41" s="139">
        <v>17</v>
      </c>
      <c r="BG41" s="139" t="s">
        <v>338</v>
      </c>
      <c r="BH41" s="159"/>
      <c r="BI41" s="159"/>
      <c r="BJ41" s="139">
        <v>17</v>
      </c>
      <c r="BK41" s="139" t="s">
        <v>340</v>
      </c>
      <c r="BL41" s="82"/>
      <c r="BM41" s="82"/>
      <c r="BN41" s="139">
        <v>17</v>
      </c>
      <c r="BO41" s="139" t="s">
        <v>336</v>
      </c>
      <c r="BP41" s="159"/>
      <c r="BQ41" s="159"/>
      <c r="BR41" s="139">
        <v>17</v>
      </c>
      <c r="BS41" s="139" t="s">
        <v>339</v>
      </c>
      <c r="BT41" s="159"/>
      <c r="BU41" s="159"/>
      <c r="BX41" s="69"/>
      <c r="BY41" s="69"/>
    </row>
    <row r="42" spans="2:77" ht="21">
      <c r="B42" s="99">
        <v>18</v>
      </c>
      <c r="C42" s="99" t="s">
        <v>339</v>
      </c>
      <c r="D42" s="158"/>
      <c r="E42" s="158"/>
      <c r="F42" s="134">
        <v>18</v>
      </c>
      <c r="G42" s="83" t="s">
        <v>341</v>
      </c>
      <c r="H42" s="206" t="s">
        <v>360</v>
      </c>
      <c r="I42" s="207"/>
      <c r="J42" s="134">
        <v>18</v>
      </c>
      <c r="K42" s="134" t="s">
        <v>337</v>
      </c>
      <c r="L42" s="115"/>
      <c r="M42" s="115"/>
      <c r="N42" s="134">
        <v>18</v>
      </c>
      <c r="O42" s="83" t="s">
        <v>323</v>
      </c>
      <c r="P42" s="224" t="s">
        <v>408</v>
      </c>
      <c r="Q42" s="225"/>
      <c r="R42" s="134">
        <v>18</v>
      </c>
      <c r="S42" s="83" t="s">
        <v>341</v>
      </c>
      <c r="T42" s="161"/>
      <c r="U42" s="161"/>
      <c r="V42" s="134">
        <v>18</v>
      </c>
      <c r="W42" s="83" t="s">
        <v>338</v>
      </c>
      <c r="X42" s="115"/>
      <c r="Y42" s="115"/>
      <c r="Z42" s="114">
        <v>18</v>
      </c>
      <c r="AA42" s="139" t="s">
        <v>340</v>
      </c>
      <c r="AB42" s="82"/>
      <c r="AC42" s="82"/>
      <c r="AD42" s="139">
        <v>18</v>
      </c>
      <c r="AE42" s="139" t="s">
        <v>341</v>
      </c>
      <c r="AF42" s="115"/>
      <c r="AG42" s="115"/>
      <c r="AH42" s="139">
        <v>18</v>
      </c>
      <c r="AI42" s="139" t="s">
        <v>338</v>
      </c>
      <c r="AJ42" s="115"/>
      <c r="AK42" s="115"/>
      <c r="AL42" s="139">
        <v>18</v>
      </c>
      <c r="AM42" s="139" t="s">
        <v>323</v>
      </c>
      <c r="AN42" s="218" t="s">
        <v>383</v>
      </c>
      <c r="AO42" s="219"/>
      <c r="AP42" s="139">
        <v>18</v>
      </c>
      <c r="AQ42" s="139" t="s">
        <v>336</v>
      </c>
      <c r="AR42" s="218" t="s">
        <v>383</v>
      </c>
      <c r="AS42" s="219"/>
      <c r="AT42" s="99">
        <v>18</v>
      </c>
      <c r="AU42" s="99" t="s">
        <v>338</v>
      </c>
      <c r="AV42" s="152"/>
      <c r="AW42" s="152"/>
      <c r="AX42" s="116">
        <v>18</v>
      </c>
      <c r="AY42" s="99" t="s">
        <v>340</v>
      </c>
      <c r="AZ42" s="82"/>
      <c r="BA42" s="82"/>
      <c r="BB42" s="139">
        <v>18</v>
      </c>
      <c r="BC42" s="139" t="s">
        <v>337</v>
      </c>
      <c r="BD42" s="162" t="s">
        <v>378</v>
      </c>
      <c r="BE42" s="162"/>
      <c r="BF42" s="139">
        <v>18</v>
      </c>
      <c r="BG42" s="139" t="s">
        <v>339</v>
      </c>
      <c r="BH42" s="159"/>
      <c r="BI42" s="159"/>
      <c r="BJ42" s="139">
        <v>18</v>
      </c>
      <c r="BK42" s="139" t="s">
        <v>341</v>
      </c>
      <c r="BL42" s="159"/>
      <c r="BM42" s="159"/>
      <c r="BN42" s="139">
        <v>18</v>
      </c>
      <c r="BO42" s="139" t="s">
        <v>337</v>
      </c>
      <c r="BP42" s="159"/>
      <c r="BQ42" s="159"/>
      <c r="BR42" s="139">
        <v>18</v>
      </c>
      <c r="BS42" s="139" t="s">
        <v>323</v>
      </c>
      <c r="BT42" s="82"/>
      <c r="BU42" s="82"/>
      <c r="BX42" s="69"/>
      <c r="BY42" s="69"/>
    </row>
    <row r="43" spans="2:77" ht="21">
      <c r="B43" s="99">
        <v>19</v>
      </c>
      <c r="C43" s="99" t="s">
        <v>323</v>
      </c>
      <c r="D43" s="82"/>
      <c r="E43" s="82"/>
      <c r="F43" s="134">
        <v>19</v>
      </c>
      <c r="G43" s="83" t="s">
        <v>336</v>
      </c>
      <c r="H43" s="206" t="s">
        <v>360</v>
      </c>
      <c r="I43" s="207"/>
      <c r="J43" s="134">
        <v>19</v>
      </c>
      <c r="K43" s="83" t="s">
        <v>338</v>
      </c>
      <c r="L43" s="115"/>
      <c r="M43" s="115"/>
      <c r="N43" s="134">
        <v>19</v>
      </c>
      <c r="O43" s="83" t="s">
        <v>340</v>
      </c>
      <c r="P43" s="224" t="s">
        <v>408</v>
      </c>
      <c r="Q43" s="225"/>
      <c r="R43" s="134">
        <v>19</v>
      </c>
      <c r="S43" s="83" t="s">
        <v>336</v>
      </c>
      <c r="T43" s="161"/>
      <c r="U43" s="161"/>
      <c r="V43" s="134">
        <v>19</v>
      </c>
      <c r="W43" s="83" t="s">
        <v>339</v>
      </c>
      <c r="X43" s="115"/>
      <c r="Y43" s="115"/>
      <c r="Z43" s="114">
        <v>19</v>
      </c>
      <c r="AA43" s="139" t="s">
        <v>341</v>
      </c>
      <c r="AB43" s="188">
        <v>10</v>
      </c>
      <c r="AC43" s="189"/>
      <c r="AD43" s="139">
        <v>19</v>
      </c>
      <c r="AE43" s="139" t="s">
        <v>336</v>
      </c>
      <c r="AF43" s="115"/>
      <c r="AG43" s="115"/>
      <c r="AH43" s="139">
        <v>19</v>
      </c>
      <c r="AI43" s="139" t="s">
        <v>339</v>
      </c>
      <c r="AJ43" s="115"/>
      <c r="AK43" s="115"/>
      <c r="AL43" s="139">
        <v>19</v>
      </c>
      <c r="AM43" s="139" t="s">
        <v>340</v>
      </c>
      <c r="AN43" s="218" t="s">
        <v>383</v>
      </c>
      <c r="AO43" s="219"/>
      <c r="AP43" s="139">
        <v>19</v>
      </c>
      <c r="AQ43" s="139" t="s">
        <v>337</v>
      </c>
      <c r="AR43" s="218" t="s">
        <v>383</v>
      </c>
      <c r="AS43" s="219"/>
      <c r="AT43" s="99">
        <v>19</v>
      </c>
      <c r="AU43" s="99" t="s">
        <v>339</v>
      </c>
      <c r="AV43" s="152"/>
      <c r="AW43" s="152"/>
      <c r="AX43" s="116">
        <v>19</v>
      </c>
      <c r="AY43" s="99" t="s">
        <v>341</v>
      </c>
      <c r="AZ43" s="161"/>
      <c r="BA43" s="161"/>
      <c r="BB43" s="139">
        <v>19</v>
      </c>
      <c r="BC43" s="139" t="s">
        <v>338</v>
      </c>
      <c r="BD43" s="162" t="s">
        <v>378</v>
      </c>
      <c r="BE43" s="162"/>
      <c r="BF43" s="99">
        <v>19</v>
      </c>
      <c r="BG43" s="99" t="s">
        <v>323</v>
      </c>
      <c r="BH43" s="82"/>
      <c r="BI43" s="82"/>
      <c r="BJ43" s="139">
        <v>19</v>
      </c>
      <c r="BK43" s="139" t="s">
        <v>336</v>
      </c>
      <c r="BL43" s="159"/>
      <c r="BM43" s="159"/>
      <c r="BN43" s="139">
        <v>19</v>
      </c>
      <c r="BO43" s="139" t="s">
        <v>338</v>
      </c>
      <c r="BP43" s="159"/>
      <c r="BQ43" s="159"/>
      <c r="BR43" s="139">
        <v>19</v>
      </c>
      <c r="BS43" s="139" t="s">
        <v>340</v>
      </c>
      <c r="BT43" s="82"/>
      <c r="BU43" s="82"/>
      <c r="BX43" s="69"/>
      <c r="BY43" s="69"/>
    </row>
    <row r="44" spans="2:77" ht="21" customHeight="1">
      <c r="B44" s="99">
        <v>20</v>
      </c>
      <c r="C44" s="99" t="s">
        <v>340</v>
      </c>
      <c r="D44" s="82"/>
      <c r="E44" s="82"/>
      <c r="F44" s="134">
        <v>20</v>
      </c>
      <c r="G44" s="134" t="s">
        <v>337</v>
      </c>
      <c r="H44" s="140"/>
      <c r="I44" s="140"/>
      <c r="J44" s="134">
        <v>20</v>
      </c>
      <c r="K44" s="83" t="s">
        <v>339</v>
      </c>
      <c r="L44" s="115"/>
      <c r="M44" s="115"/>
      <c r="N44" s="134">
        <v>20</v>
      </c>
      <c r="O44" s="83" t="s">
        <v>341</v>
      </c>
      <c r="P44" s="115"/>
      <c r="Q44" s="115"/>
      <c r="R44" s="134">
        <v>20</v>
      </c>
      <c r="S44" s="134" t="s">
        <v>337</v>
      </c>
      <c r="T44" s="161"/>
      <c r="U44" s="161"/>
      <c r="V44" s="134">
        <v>20</v>
      </c>
      <c r="W44" s="83" t="s">
        <v>323</v>
      </c>
      <c r="X44" s="82"/>
      <c r="Y44" s="82"/>
      <c r="Z44" s="114">
        <v>20</v>
      </c>
      <c r="AA44" s="139" t="s">
        <v>336</v>
      </c>
      <c r="AB44" s="115"/>
      <c r="AC44" s="115"/>
      <c r="AD44" s="139">
        <v>20</v>
      </c>
      <c r="AE44" s="139" t="s">
        <v>337</v>
      </c>
      <c r="AF44" s="115"/>
      <c r="AG44" s="115"/>
      <c r="AH44" s="99">
        <v>20</v>
      </c>
      <c r="AI44" s="99" t="s">
        <v>323</v>
      </c>
      <c r="AJ44" s="82"/>
      <c r="AK44" s="82"/>
      <c r="AL44" s="139">
        <v>20</v>
      </c>
      <c r="AM44" s="139" t="s">
        <v>341</v>
      </c>
      <c r="AN44" s="99"/>
      <c r="AO44" s="99"/>
      <c r="AP44" s="139">
        <v>20</v>
      </c>
      <c r="AQ44" s="139" t="s">
        <v>338</v>
      </c>
      <c r="AR44" s="115"/>
      <c r="AS44" s="115"/>
      <c r="AT44" s="99">
        <v>20</v>
      </c>
      <c r="AU44" s="99" t="s">
        <v>323</v>
      </c>
      <c r="AV44" s="82"/>
      <c r="AW44" s="82"/>
      <c r="AX44" s="116">
        <v>20</v>
      </c>
      <c r="AY44" s="99" t="s">
        <v>336</v>
      </c>
      <c r="AZ44" s="161"/>
      <c r="BA44" s="161"/>
      <c r="BB44" s="139">
        <v>20</v>
      </c>
      <c r="BC44" s="139" t="s">
        <v>339</v>
      </c>
      <c r="BD44" s="159"/>
      <c r="BE44" s="159"/>
      <c r="BF44" s="99">
        <v>20</v>
      </c>
      <c r="BG44" s="99" t="s">
        <v>340</v>
      </c>
      <c r="BH44" s="82"/>
      <c r="BI44" s="82"/>
      <c r="BJ44" s="139">
        <v>20</v>
      </c>
      <c r="BK44" s="139" t="s">
        <v>337</v>
      </c>
      <c r="BL44" s="159"/>
      <c r="BM44" s="159"/>
      <c r="BN44" s="139">
        <v>20</v>
      </c>
      <c r="BO44" s="139" t="s">
        <v>339</v>
      </c>
      <c r="BP44" s="159"/>
      <c r="BQ44" s="159"/>
      <c r="BR44" s="139">
        <v>20</v>
      </c>
      <c r="BS44" s="139" t="s">
        <v>341</v>
      </c>
      <c r="BT44" s="159"/>
      <c r="BU44" s="159"/>
      <c r="BX44" s="69"/>
      <c r="BY44" s="69"/>
    </row>
    <row r="45" spans="2:77" ht="21">
      <c r="B45" s="99">
        <v>21</v>
      </c>
      <c r="C45" s="99" t="s">
        <v>341</v>
      </c>
      <c r="D45" s="140"/>
      <c r="E45" s="140"/>
      <c r="F45" s="134">
        <v>21</v>
      </c>
      <c r="G45" s="83" t="s">
        <v>338</v>
      </c>
      <c r="H45" s="172"/>
      <c r="I45" s="172"/>
      <c r="J45" s="134">
        <v>21</v>
      </c>
      <c r="K45" s="83" t="s">
        <v>323</v>
      </c>
      <c r="L45" s="82"/>
      <c r="M45" s="82"/>
      <c r="N45" s="134">
        <v>21</v>
      </c>
      <c r="O45" s="83" t="s">
        <v>336</v>
      </c>
      <c r="P45" s="115"/>
      <c r="Q45" s="115"/>
      <c r="R45" s="134">
        <v>21</v>
      </c>
      <c r="S45" s="83" t="s">
        <v>338</v>
      </c>
      <c r="T45" s="161"/>
      <c r="U45" s="161"/>
      <c r="V45" s="134">
        <v>21</v>
      </c>
      <c r="W45" s="83" t="s">
        <v>340</v>
      </c>
      <c r="X45" s="82"/>
      <c r="Y45" s="82"/>
      <c r="Z45" s="114">
        <v>21</v>
      </c>
      <c r="AA45" s="139" t="s">
        <v>336</v>
      </c>
      <c r="AB45" s="115"/>
      <c r="AC45" s="115"/>
      <c r="AD45" s="139">
        <v>21</v>
      </c>
      <c r="AE45" s="139" t="s">
        <v>338</v>
      </c>
      <c r="AF45" s="115"/>
      <c r="AG45" s="115"/>
      <c r="AH45" s="99">
        <v>21</v>
      </c>
      <c r="AI45" s="99" t="s">
        <v>340</v>
      </c>
      <c r="AJ45" s="82"/>
      <c r="AK45" s="82"/>
      <c r="AL45" s="139">
        <v>21</v>
      </c>
      <c r="AM45" s="139" t="s">
        <v>336</v>
      </c>
      <c r="AN45" s="214" t="s">
        <v>375</v>
      </c>
      <c r="AO45" s="215"/>
      <c r="AP45" s="139">
        <v>21</v>
      </c>
      <c r="AQ45" s="139" t="s">
        <v>339</v>
      </c>
      <c r="AR45" s="115"/>
      <c r="AS45" s="115"/>
      <c r="AT45" s="99">
        <v>21</v>
      </c>
      <c r="AU45" s="99" t="s">
        <v>340</v>
      </c>
      <c r="AV45" s="82"/>
      <c r="AW45" s="82"/>
      <c r="AX45" s="116">
        <v>21</v>
      </c>
      <c r="AY45" s="99" t="s">
        <v>336</v>
      </c>
      <c r="AZ45" s="161"/>
      <c r="BA45" s="161"/>
      <c r="BB45" s="139">
        <v>21</v>
      </c>
      <c r="BC45" s="139" t="s">
        <v>323</v>
      </c>
      <c r="BD45" s="82"/>
      <c r="BE45" s="82"/>
      <c r="BF45" s="99">
        <v>21</v>
      </c>
      <c r="BG45" s="99" t="s">
        <v>341</v>
      </c>
      <c r="BH45" s="159"/>
      <c r="BI45" s="159"/>
      <c r="BJ45" s="139">
        <v>21</v>
      </c>
      <c r="BK45" s="139" t="s">
        <v>338</v>
      </c>
      <c r="BL45" s="159"/>
      <c r="BM45" s="159"/>
      <c r="BN45" s="99">
        <v>21</v>
      </c>
      <c r="BO45" s="99" t="s">
        <v>323</v>
      </c>
      <c r="BP45" s="82"/>
      <c r="BQ45" s="82"/>
      <c r="BR45" s="139">
        <v>21</v>
      </c>
      <c r="BS45" s="139" t="s">
        <v>336</v>
      </c>
      <c r="BT45" s="159"/>
      <c r="BU45" s="159"/>
      <c r="BX45" s="69"/>
      <c r="BY45" s="69"/>
    </row>
    <row r="46" spans="2:77" ht="21" customHeight="1">
      <c r="B46" s="99">
        <v>22</v>
      </c>
      <c r="C46" s="99" t="s">
        <v>336</v>
      </c>
      <c r="D46" s="140"/>
      <c r="E46" s="140"/>
      <c r="F46" s="134">
        <v>22</v>
      </c>
      <c r="G46" s="83" t="s">
        <v>339</v>
      </c>
      <c r="H46" s="172"/>
      <c r="I46" s="172"/>
      <c r="J46" s="134">
        <v>22</v>
      </c>
      <c r="K46" s="83" t="s">
        <v>340</v>
      </c>
      <c r="L46" s="82"/>
      <c r="M46" s="82"/>
      <c r="N46" s="134">
        <v>22</v>
      </c>
      <c r="O46" s="134" t="s">
        <v>337</v>
      </c>
      <c r="P46" s="115"/>
      <c r="Q46" s="115"/>
      <c r="R46" s="134">
        <v>22</v>
      </c>
      <c r="S46" s="83" t="s">
        <v>339</v>
      </c>
      <c r="T46" s="115"/>
      <c r="U46" s="115"/>
      <c r="V46" s="134">
        <v>22</v>
      </c>
      <c r="W46" s="83" t="s">
        <v>341</v>
      </c>
      <c r="X46" s="188">
        <v>8</v>
      </c>
      <c r="Y46" s="189"/>
      <c r="Z46" s="114">
        <v>22</v>
      </c>
      <c r="AA46" s="139" t="s">
        <v>338</v>
      </c>
      <c r="AB46" s="115"/>
      <c r="AC46" s="115"/>
      <c r="AD46" s="139">
        <v>22</v>
      </c>
      <c r="AE46" s="139" t="s">
        <v>339</v>
      </c>
      <c r="AF46" s="115"/>
      <c r="AG46" s="115"/>
      <c r="AH46" s="99">
        <v>22</v>
      </c>
      <c r="AI46" s="99" t="s">
        <v>341</v>
      </c>
      <c r="AJ46" s="201" t="s">
        <v>387</v>
      </c>
      <c r="AK46" s="202"/>
      <c r="AL46" s="139">
        <v>22</v>
      </c>
      <c r="AM46" s="139" t="s">
        <v>337</v>
      </c>
      <c r="AN46" s="214" t="s">
        <v>375</v>
      </c>
      <c r="AO46" s="215"/>
      <c r="AP46" s="139">
        <v>22</v>
      </c>
      <c r="AQ46" s="139" t="s">
        <v>323</v>
      </c>
      <c r="AR46" s="82"/>
      <c r="AS46" s="82"/>
      <c r="AT46" s="99">
        <v>22</v>
      </c>
      <c r="AU46" s="99" t="s">
        <v>341</v>
      </c>
      <c r="AV46" s="152"/>
      <c r="AW46" s="152"/>
      <c r="AX46" s="116">
        <v>22</v>
      </c>
      <c r="AY46" s="99" t="s">
        <v>338</v>
      </c>
      <c r="AZ46" s="161"/>
      <c r="BA46" s="161"/>
      <c r="BB46" s="139">
        <v>22</v>
      </c>
      <c r="BC46" s="139" t="s">
        <v>340</v>
      </c>
      <c r="BD46" s="82"/>
      <c r="BE46" s="82"/>
      <c r="BF46" s="99">
        <v>22</v>
      </c>
      <c r="BG46" s="99" t="s">
        <v>336</v>
      </c>
      <c r="BH46" s="159"/>
      <c r="BI46" s="159"/>
      <c r="BJ46" s="139">
        <v>22</v>
      </c>
      <c r="BK46" s="139" t="s">
        <v>339</v>
      </c>
      <c r="BL46" s="159"/>
      <c r="BM46" s="159"/>
      <c r="BN46" s="99">
        <v>22</v>
      </c>
      <c r="BO46" s="99" t="s">
        <v>340</v>
      </c>
      <c r="BP46" s="82"/>
      <c r="BQ46" s="82"/>
      <c r="BR46" s="139">
        <v>22</v>
      </c>
      <c r="BS46" s="139" t="s">
        <v>337</v>
      </c>
      <c r="BT46" s="159"/>
      <c r="BU46" s="159"/>
      <c r="BX46" s="69"/>
      <c r="BY46" s="69"/>
    </row>
    <row r="47" spans="2:77" ht="21">
      <c r="B47" s="99">
        <v>23</v>
      </c>
      <c r="C47" s="99" t="s">
        <v>337</v>
      </c>
      <c r="D47" s="140"/>
      <c r="E47" s="140"/>
      <c r="F47" s="134">
        <v>23</v>
      </c>
      <c r="G47" s="83" t="s">
        <v>323</v>
      </c>
      <c r="H47" s="224" t="s">
        <v>386</v>
      </c>
      <c r="I47" s="225"/>
      <c r="J47" s="99">
        <v>23</v>
      </c>
      <c r="K47" s="99" t="s">
        <v>341</v>
      </c>
      <c r="L47" s="161"/>
      <c r="M47" s="161"/>
      <c r="N47" s="134">
        <v>23</v>
      </c>
      <c r="O47" s="83" t="s">
        <v>338</v>
      </c>
      <c r="P47" s="115"/>
      <c r="Q47" s="115"/>
      <c r="R47" s="99">
        <v>23</v>
      </c>
      <c r="S47" s="99" t="s">
        <v>323</v>
      </c>
      <c r="T47" s="82"/>
      <c r="U47" s="82"/>
      <c r="V47" s="134">
        <v>23</v>
      </c>
      <c r="W47" s="83" t="s">
        <v>336</v>
      </c>
      <c r="X47" s="115"/>
      <c r="Y47" s="115"/>
      <c r="Z47" s="114">
        <v>23</v>
      </c>
      <c r="AA47" s="152" t="s">
        <v>339</v>
      </c>
      <c r="AB47" s="115"/>
      <c r="AC47" s="115"/>
      <c r="AD47" s="139">
        <v>23</v>
      </c>
      <c r="AE47" s="139" t="s">
        <v>323</v>
      </c>
      <c r="AF47" s="82"/>
      <c r="AG47" s="82"/>
      <c r="AH47" s="99">
        <v>23</v>
      </c>
      <c r="AI47" s="99" t="s">
        <v>336</v>
      </c>
      <c r="AJ47" s="201"/>
      <c r="AK47" s="202"/>
      <c r="AL47" s="139">
        <v>23</v>
      </c>
      <c r="AM47" s="139" t="s">
        <v>338</v>
      </c>
      <c r="AN47" s="216" t="s">
        <v>363</v>
      </c>
      <c r="AO47" s="217"/>
      <c r="AP47" s="139">
        <v>23</v>
      </c>
      <c r="AQ47" s="139" t="s">
        <v>340</v>
      </c>
      <c r="AR47" s="82"/>
      <c r="AS47" s="82"/>
      <c r="AT47" s="99">
        <v>23</v>
      </c>
      <c r="AU47" s="99" t="s">
        <v>336</v>
      </c>
      <c r="AV47" s="152"/>
      <c r="AW47" s="152"/>
      <c r="AX47" s="116">
        <v>23</v>
      </c>
      <c r="AY47" s="99" t="s">
        <v>339</v>
      </c>
      <c r="AZ47" s="161"/>
      <c r="BA47" s="161"/>
      <c r="BB47" s="139">
        <v>23</v>
      </c>
      <c r="BC47" s="139" t="s">
        <v>341</v>
      </c>
      <c r="BD47" s="159"/>
      <c r="BE47" s="159"/>
      <c r="BF47" s="99">
        <v>23</v>
      </c>
      <c r="BG47" s="99" t="s">
        <v>337</v>
      </c>
      <c r="BH47" s="159"/>
      <c r="BI47" s="159"/>
      <c r="BJ47" s="139">
        <v>23</v>
      </c>
      <c r="BK47" s="139" t="s">
        <v>323</v>
      </c>
      <c r="BL47" s="82"/>
      <c r="BM47" s="82"/>
      <c r="BN47" s="99">
        <v>23</v>
      </c>
      <c r="BO47" s="99" t="s">
        <v>341</v>
      </c>
      <c r="BP47" s="159"/>
      <c r="BQ47" s="159"/>
      <c r="BR47" s="139">
        <v>23</v>
      </c>
      <c r="BS47" s="139" t="s">
        <v>338</v>
      </c>
      <c r="BT47" s="159"/>
      <c r="BU47" s="159"/>
      <c r="BX47" s="69"/>
      <c r="BY47" s="69"/>
    </row>
    <row r="48" spans="2:77" ht="21">
      <c r="B48" s="99">
        <v>24</v>
      </c>
      <c r="C48" s="99" t="s">
        <v>338</v>
      </c>
      <c r="D48" s="140"/>
      <c r="E48" s="140"/>
      <c r="F48" s="134">
        <v>24</v>
      </c>
      <c r="G48" s="83" t="s">
        <v>340</v>
      </c>
      <c r="H48" s="224" t="s">
        <v>386</v>
      </c>
      <c r="I48" s="225"/>
      <c r="J48" s="99">
        <v>24</v>
      </c>
      <c r="K48" s="99" t="s">
        <v>336</v>
      </c>
      <c r="L48" s="161"/>
      <c r="M48" s="161"/>
      <c r="N48" s="134">
        <v>24</v>
      </c>
      <c r="O48" s="83" t="s">
        <v>339</v>
      </c>
      <c r="P48" s="115"/>
      <c r="Q48" s="115"/>
      <c r="R48" s="99">
        <v>24</v>
      </c>
      <c r="S48" s="99" t="s">
        <v>340</v>
      </c>
      <c r="T48" s="82"/>
      <c r="U48" s="82"/>
      <c r="V48" s="134">
        <v>24</v>
      </c>
      <c r="W48" s="134" t="s">
        <v>337</v>
      </c>
      <c r="X48" s="115"/>
      <c r="Y48" s="115"/>
      <c r="Z48" s="116">
        <v>24</v>
      </c>
      <c r="AA48" s="99" t="s">
        <v>323</v>
      </c>
      <c r="AB48" s="82"/>
      <c r="AC48" s="82"/>
      <c r="AD48" s="139">
        <v>24</v>
      </c>
      <c r="AE48" s="139" t="s">
        <v>340</v>
      </c>
      <c r="AF48" s="82"/>
      <c r="AG48" s="82"/>
      <c r="AH48" s="99">
        <v>24</v>
      </c>
      <c r="AI48" s="99" t="s">
        <v>337</v>
      </c>
      <c r="AJ48" s="201"/>
      <c r="AK48" s="202"/>
      <c r="AL48" s="139">
        <v>24</v>
      </c>
      <c r="AM48" s="139" t="s">
        <v>339</v>
      </c>
      <c r="AN48" s="216" t="s">
        <v>363</v>
      </c>
      <c r="AO48" s="217"/>
      <c r="AP48" s="139">
        <v>24</v>
      </c>
      <c r="AQ48" s="139" t="s">
        <v>341</v>
      </c>
      <c r="AR48" s="161"/>
      <c r="AS48" s="161"/>
      <c r="AT48" s="99">
        <v>24</v>
      </c>
      <c r="AU48" s="99" t="s">
        <v>337</v>
      </c>
      <c r="AV48" s="152"/>
      <c r="AW48" s="152"/>
      <c r="AX48" s="116">
        <v>24</v>
      </c>
      <c r="AY48" s="99" t="s">
        <v>323</v>
      </c>
      <c r="AZ48" s="82"/>
      <c r="BA48" s="82"/>
      <c r="BB48" s="139">
        <v>24</v>
      </c>
      <c r="BC48" s="139" t="s">
        <v>336</v>
      </c>
      <c r="BD48" s="267" t="s">
        <v>391</v>
      </c>
      <c r="BE48" s="268"/>
      <c r="BF48" s="99">
        <v>24</v>
      </c>
      <c r="BG48" s="99" t="s">
        <v>338</v>
      </c>
      <c r="BH48" s="159"/>
      <c r="BI48" s="159"/>
      <c r="BJ48" s="139">
        <v>24</v>
      </c>
      <c r="BK48" s="139" t="s">
        <v>340</v>
      </c>
      <c r="BL48" s="82"/>
      <c r="BM48" s="82"/>
      <c r="BN48" s="99">
        <v>24</v>
      </c>
      <c r="BO48" s="99" t="s">
        <v>336</v>
      </c>
      <c r="BP48" s="159"/>
      <c r="BQ48" s="159"/>
      <c r="BR48" s="139">
        <v>24</v>
      </c>
      <c r="BS48" s="139" t="s">
        <v>339</v>
      </c>
      <c r="BT48" s="159"/>
      <c r="BU48" s="159"/>
      <c r="BX48" s="69"/>
      <c r="BY48" s="69"/>
    </row>
    <row r="49" spans="2:77" ht="21">
      <c r="B49" s="99">
        <v>25</v>
      </c>
      <c r="C49" s="99" t="s">
        <v>339</v>
      </c>
      <c r="D49" s="140"/>
      <c r="E49" s="140"/>
      <c r="F49" s="134">
        <v>25</v>
      </c>
      <c r="G49" s="83" t="s">
        <v>341</v>
      </c>
      <c r="H49" s="156">
        <v>1</v>
      </c>
      <c r="I49" s="157"/>
      <c r="J49" s="99">
        <v>25</v>
      </c>
      <c r="K49" s="99" t="s">
        <v>337</v>
      </c>
      <c r="L49" s="161"/>
      <c r="M49" s="161"/>
      <c r="N49" s="134">
        <v>25</v>
      </c>
      <c r="O49" s="83" t="s">
        <v>323</v>
      </c>
      <c r="P49" s="191" t="s">
        <v>376</v>
      </c>
      <c r="Q49" s="192"/>
      <c r="R49" s="99">
        <v>25</v>
      </c>
      <c r="S49" s="99" t="s">
        <v>341</v>
      </c>
      <c r="T49" s="99"/>
      <c r="U49" s="99"/>
      <c r="V49" s="134">
        <v>25</v>
      </c>
      <c r="W49" s="83" t="s">
        <v>338</v>
      </c>
      <c r="X49" s="115"/>
      <c r="Y49" s="115"/>
      <c r="Z49" s="116">
        <v>25</v>
      </c>
      <c r="AA49" s="99" t="s">
        <v>340</v>
      </c>
      <c r="AB49" s="82"/>
      <c r="AC49" s="82"/>
      <c r="AD49" s="139">
        <v>25</v>
      </c>
      <c r="AE49" s="139" t="s">
        <v>341</v>
      </c>
      <c r="AF49" s="188">
        <v>12</v>
      </c>
      <c r="AG49" s="189"/>
      <c r="AH49" s="99">
        <v>25</v>
      </c>
      <c r="AI49" s="99" t="s">
        <v>338</v>
      </c>
      <c r="AJ49" s="201"/>
      <c r="AK49" s="202"/>
      <c r="AL49" s="139">
        <v>25</v>
      </c>
      <c r="AM49" s="139" t="s">
        <v>323</v>
      </c>
      <c r="AN49" s="82"/>
      <c r="AO49" s="82"/>
      <c r="AP49" s="139">
        <v>25</v>
      </c>
      <c r="AQ49" s="139" t="s">
        <v>336</v>
      </c>
      <c r="AR49" s="161"/>
      <c r="AS49" s="161"/>
      <c r="AT49" s="99">
        <v>25</v>
      </c>
      <c r="AU49" s="99" t="s">
        <v>338</v>
      </c>
      <c r="AV49" s="152"/>
      <c r="AW49" s="152"/>
      <c r="AX49" s="116">
        <v>25</v>
      </c>
      <c r="AY49" s="99" t="s">
        <v>340</v>
      </c>
      <c r="AZ49" s="82"/>
      <c r="BA49" s="82"/>
      <c r="BB49" s="139">
        <v>25</v>
      </c>
      <c r="BC49" s="139" t="s">
        <v>337</v>
      </c>
      <c r="BD49" s="267" t="s">
        <v>391</v>
      </c>
      <c r="BE49" s="268"/>
      <c r="BF49" s="99">
        <v>25</v>
      </c>
      <c r="BG49" s="99" t="s">
        <v>339</v>
      </c>
      <c r="BH49" s="159"/>
      <c r="BI49" s="159"/>
      <c r="BJ49" s="139">
        <v>25</v>
      </c>
      <c r="BK49" s="139" t="s">
        <v>341</v>
      </c>
      <c r="BL49" s="159"/>
      <c r="BM49" s="159"/>
      <c r="BN49" s="99">
        <v>25</v>
      </c>
      <c r="BO49" s="99" t="s">
        <v>337</v>
      </c>
      <c r="BP49" s="99"/>
      <c r="BQ49" s="99"/>
      <c r="BR49" s="139">
        <v>25</v>
      </c>
      <c r="BS49" s="139" t="s">
        <v>323</v>
      </c>
      <c r="BT49" s="82"/>
      <c r="BU49" s="82"/>
      <c r="BX49" s="69"/>
      <c r="BY49" s="69"/>
    </row>
    <row r="50" spans="2:77" ht="21" customHeight="1">
      <c r="B50" s="99">
        <v>26</v>
      </c>
      <c r="C50" s="99" t="s">
        <v>323</v>
      </c>
      <c r="D50" s="82"/>
      <c r="E50" s="82"/>
      <c r="F50" s="134">
        <v>26</v>
      </c>
      <c r="G50" s="83" t="s">
        <v>336</v>
      </c>
      <c r="H50" s="115"/>
      <c r="I50" s="115"/>
      <c r="J50" s="99">
        <v>26</v>
      </c>
      <c r="K50" s="99" t="s">
        <v>338</v>
      </c>
      <c r="L50" s="161"/>
      <c r="M50" s="161"/>
      <c r="N50" s="134">
        <v>26</v>
      </c>
      <c r="O50" s="83" t="s">
        <v>340</v>
      </c>
      <c r="P50" s="82"/>
      <c r="Q50" s="82"/>
      <c r="R50" s="99">
        <v>26</v>
      </c>
      <c r="S50" s="99" t="s">
        <v>336</v>
      </c>
      <c r="T50" s="115"/>
      <c r="U50" s="115"/>
      <c r="V50" s="134">
        <v>26</v>
      </c>
      <c r="W50" s="83" t="s">
        <v>339</v>
      </c>
      <c r="X50" s="115"/>
      <c r="Y50" s="115"/>
      <c r="Z50" s="116">
        <v>26</v>
      </c>
      <c r="AA50" s="99" t="s">
        <v>341</v>
      </c>
      <c r="AB50" s="212" t="s">
        <v>397</v>
      </c>
      <c r="AC50" s="213"/>
      <c r="AD50" s="139">
        <v>26</v>
      </c>
      <c r="AE50" s="139" t="s">
        <v>336</v>
      </c>
      <c r="AF50" s="115"/>
      <c r="AG50" s="115"/>
      <c r="AH50" s="99">
        <v>26</v>
      </c>
      <c r="AI50" s="99" t="s">
        <v>339</v>
      </c>
      <c r="AJ50" s="201"/>
      <c r="AK50" s="202"/>
      <c r="AL50" s="139">
        <v>26</v>
      </c>
      <c r="AM50" s="139" t="s">
        <v>340</v>
      </c>
      <c r="AN50" s="82"/>
      <c r="AO50" s="82"/>
      <c r="AP50" s="139">
        <v>26</v>
      </c>
      <c r="AQ50" s="139" t="s">
        <v>337</v>
      </c>
      <c r="AR50" s="161"/>
      <c r="AS50" s="161"/>
      <c r="AT50" s="99">
        <v>26</v>
      </c>
      <c r="AU50" s="99" t="s">
        <v>339</v>
      </c>
      <c r="AV50" s="154" t="s">
        <v>338</v>
      </c>
      <c r="AW50" s="154" t="s">
        <v>384</v>
      </c>
      <c r="AX50" s="116">
        <v>26</v>
      </c>
      <c r="AY50" s="99" t="s">
        <v>341</v>
      </c>
      <c r="AZ50" s="159"/>
      <c r="BA50" s="159"/>
      <c r="BB50" s="139">
        <v>26</v>
      </c>
      <c r="BC50" s="139" t="s">
        <v>338</v>
      </c>
      <c r="BD50" s="159"/>
      <c r="BE50" s="159"/>
      <c r="BF50" s="99">
        <v>26</v>
      </c>
      <c r="BG50" s="99" t="s">
        <v>323</v>
      </c>
      <c r="BH50" s="82"/>
      <c r="BI50" s="82"/>
      <c r="BJ50" s="139">
        <v>26</v>
      </c>
      <c r="BK50" s="139" t="s">
        <v>336</v>
      </c>
      <c r="BL50" s="159"/>
      <c r="BM50" s="159"/>
      <c r="BN50" s="99">
        <v>26</v>
      </c>
      <c r="BO50" s="99" t="s">
        <v>338</v>
      </c>
      <c r="BP50" s="159"/>
      <c r="BQ50" s="159"/>
      <c r="BR50" s="139">
        <v>26</v>
      </c>
      <c r="BS50" s="139" t="s">
        <v>340</v>
      </c>
      <c r="BT50" s="82"/>
      <c r="BU50" s="82"/>
      <c r="BX50" s="69"/>
      <c r="BY50" s="69"/>
    </row>
    <row r="51" spans="2:77" ht="21">
      <c r="B51" s="99">
        <v>27</v>
      </c>
      <c r="C51" s="99" t="s">
        <v>340</v>
      </c>
      <c r="D51" s="82"/>
      <c r="E51" s="82"/>
      <c r="F51" s="134">
        <v>27</v>
      </c>
      <c r="G51" s="134" t="s">
        <v>337</v>
      </c>
      <c r="H51" s="115"/>
      <c r="I51" s="115"/>
      <c r="J51" s="99">
        <v>27</v>
      </c>
      <c r="K51" s="99" t="s">
        <v>339</v>
      </c>
      <c r="L51" s="161"/>
      <c r="M51" s="161"/>
      <c r="N51" s="134">
        <v>27</v>
      </c>
      <c r="O51" s="83" t="s">
        <v>341</v>
      </c>
      <c r="P51" s="188">
        <v>5</v>
      </c>
      <c r="Q51" s="189"/>
      <c r="R51" s="99">
        <v>27</v>
      </c>
      <c r="S51" s="99" t="s">
        <v>337</v>
      </c>
      <c r="T51" s="115"/>
      <c r="U51" s="115"/>
      <c r="V51" s="134">
        <v>27</v>
      </c>
      <c r="W51" s="83" t="s">
        <v>323</v>
      </c>
      <c r="X51" s="82"/>
      <c r="Y51" s="82"/>
      <c r="Z51" s="116">
        <v>27</v>
      </c>
      <c r="AA51" s="99" t="s">
        <v>336</v>
      </c>
      <c r="AB51" s="212"/>
      <c r="AC51" s="213"/>
      <c r="AD51" s="139">
        <v>27</v>
      </c>
      <c r="AE51" s="139" t="s">
        <v>337</v>
      </c>
      <c r="AF51" s="115"/>
      <c r="AG51" s="115"/>
      <c r="AH51" s="99">
        <v>27</v>
      </c>
      <c r="AI51" s="99" t="s">
        <v>323</v>
      </c>
      <c r="AJ51" s="201"/>
      <c r="AK51" s="202"/>
      <c r="AL51" s="139">
        <v>27</v>
      </c>
      <c r="AM51" s="139" t="s">
        <v>341</v>
      </c>
      <c r="AN51" s="188">
        <v>15</v>
      </c>
      <c r="AO51" s="189"/>
      <c r="AP51" s="139">
        <v>27</v>
      </c>
      <c r="AQ51" s="139" t="s">
        <v>338</v>
      </c>
      <c r="AR51" s="162" t="s">
        <v>378</v>
      </c>
      <c r="AS51" s="161"/>
      <c r="AT51" s="99">
        <v>27</v>
      </c>
      <c r="AU51" s="99" t="s">
        <v>323</v>
      </c>
      <c r="AV51" s="203">
        <v>2024</v>
      </c>
      <c r="AW51" s="204"/>
      <c r="AX51" s="116">
        <v>27</v>
      </c>
      <c r="AY51" s="99" t="s">
        <v>336</v>
      </c>
      <c r="AZ51" s="159"/>
      <c r="BA51" s="159"/>
      <c r="BB51" s="139">
        <v>27</v>
      </c>
      <c r="BC51" s="139" t="s">
        <v>339</v>
      </c>
      <c r="BD51" s="159"/>
      <c r="BE51" s="159"/>
      <c r="BF51" s="99">
        <v>27</v>
      </c>
      <c r="BG51" s="99" t="s">
        <v>340</v>
      </c>
      <c r="BH51" s="82"/>
      <c r="BI51" s="82"/>
      <c r="BJ51" s="139">
        <v>27</v>
      </c>
      <c r="BK51" s="139" t="s">
        <v>337</v>
      </c>
      <c r="BL51" s="159"/>
      <c r="BM51" s="159"/>
      <c r="BN51" s="99">
        <v>27</v>
      </c>
      <c r="BO51" s="99" t="s">
        <v>339</v>
      </c>
      <c r="BP51" s="159"/>
      <c r="BQ51" s="159"/>
      <c r="BR51" s="139">
        <v>27</v>
      </c>
      <c r="BS51" s="139" t="s">
        <v>341</v>
      </c>
      <c r="BT51" s="159"/>
      <c r="BU51" s="159"/>
      <c r="BX51" s="69"/>
      <c r="BY51" s="69"/>
    </row>
    <row r="52" spans="2:77" ht="21">
      <c r="B52" s="99">
        <v>28</v>
      </c>
      <c r="C52" s="99" t="s">
        <v>341</v>
      </c>
      <c r="D52" s="151"/>
      <c r="E52" s="151"/>
      <c r="F52" s="134">
        <v>28</v>
      </c>
      <c r="G52" s="83" t="s">
        <v>338</v>
      </c>
      <c r="H52" s="115"/>
      <c r="I52" s="115"/>
      <c r="J52" s="99">
        <v>28</v>
      </c>
      <c r="K52" s="99" t="s">
        <v>323</v>
      </c>
      <c r="L52" s="82"/>
      <c r="M52" s="82"/>
      <c r="N52" s="134">
        <v>28</v>
      </c>
      <c r="O52" s="83" t="s">
        <v>336</v>
      </c>
      <c r="P52" s="115"/>
      <c r="Q52" s="115"/>
      <c r="R52" s="99">
        <v>28</v>
      </c>
      <c r="S52" s="99" t="s">
        <v>338</v>
      </c>
      <c r="T52" s="115"/>
      <c r="U52" s="115"/>
      <c r="V52" s="134">
        <v>28</v>
      </c>
      <c r="W52" s="83" t="s">
        <v>340</v>
      </c>
      <c r="X52" s="82"/>
      <c r="Y52" s="82"/>
      <c r="Z52" s="116">
        <v>28</v>
      </c>
      <c r="AA52" s="99" t="s">
        <v>336</v>
      </c>
      <c r="AB52" s="212"/>
      <c r="AC52" s="213"/>
      <c r="AD52" s="139">
        <v>28</v>
      </c>
      <c r="AE52" s="139" t="s">
        <v>338</v>
      </c>
      <c r="AF52" s="115"/>
      <c r="AG52" s="137"/>
      <c r="AH52" s="99">
        <v>28</v>
      </c>
      <c r="AI52" s="99" t="s">
        <v>340</v>
      </c>
      <c r="AJ52" s="201"/>
      <c r="AK52" s="202"/>
      <c r="AL52" s="139">
        <v>28</v>
      </c>
      <c r="AM52" s="139" t="s">
        <v>336</v>
      </c>
      <c r="AN52" s="115"/>
      <c r="AO52" s="115"/>
      <c r="AP52" s="139">
        <v>28</v>
      </c>
      <c r="AQ52" s="139" t="s">
        <v>339</v>
      </c>
      <c r="AR52" s="162" t="s">
        <v>378</v>
      </c>
      <c r="AS52" s="115"/>
      <c r="AT52" s="99">
        <v>28</v>
      </c>
      <c r="AU52" s="99" t="s">
        <v>340</v>
      </c>
      <c r="AV52" s="153"/>
      <c r="AW52" s="153"/>
      <c r="AX52" s="116">
        <v>28</v>
      </c>
      <c r="AY52" s="153" t="s">
        <v>336</v>
      </c>
      <c r="AZ52" s="154" t="s">
        <v>338</v>
      </c>
      <c r="BA52" s="154" t="s">
        <v>385</v>
      </c>
      <c r="BB52" s="139">
        <v>28</v>
      </c>
      <c r="BC52" s="139" t="s">
        <v>323</v>
      </c>
      <c r="BD52" s="82"/>
      <c r="BE52" s="82"/>
      <c r="BF52" s="99">
        <v>28</v>
      </c>
      <c r="BG52" s="99" t="s">
        <v>341</v>
      </c>
      <c r="BH52" s="159"/>
      <c r="BI52" s="159"/>
      <c r="BJ52" s="139">
        <v>28</v>
      </c>
      <c r="BK52" s="139" t="s">
        <v>338</v>
      </c>
      <c r="BL52" s="159"/>
      <c r="BM52" s="159"/>
      <c r="BN52" s="99">
        <v>28</v>
      </c>
      <c r="BO52" s="99" t="s">
        <v>323</v>
      </c>
      <c r="BP52" s="82"/>
      <c r="BQ52" s="82"/>
      <c r="BR52" s="139">
        <v>28</v>
      </c>
      <c r="BS52" s="139" t="s">
        <v>336</v>
      </c>
      <c r="BT52" s="159"/>
      <c r="BU52" s="159"/>
      <c r="BX52" s="69"/>
      <c r="BY52" s="69"/>
    </row>
    <row r="53" spans="2:77" ht="21">
      <c r="B53" s="99">
        <v>29</v>
      </c>
      <c r="C53" s="99" t="s">
        <v>336</v>
      </c>
      <c r="D53" s="151"/>
      <c r="E53" s="151"/>
      <c r="F53" s="133">
        <v>29</v>
      </c>
      <c r="G53" s="83" t="s">
        <v>339</v>
      </c>
      <c r="H53" s="115"/>
      <c r="I53" s="115"/>
      <c r="J53" s="99">
        <v>29</v>
      </c>
      <c r="K53" s="99" t="s">
        <v>340</v>
      </c>
      <c r="L53" s="82"/>
      <c r="M53" s="82"/>
      <c r="N53" s="133">
        <v>29</v>
      </c>
      <c r="O53" s="134" t="s">
        <v>337</v>
      </c>
      <c r="P53" s="115"/>
      <c r="Q53" s="115"/>
      <c r="R53" s="99">
        <v>29</v>
      </c>
      <c r="S53" s="99" t="s">
        <v>339</v>
      </c>
      <c r="T53" s="115"/>
      <c r="U53" s="115"/>
      <c r="V53" s="133">
        <v>29</v>
      </c>
      <c r="W53" s="83" t="s">
        <v>341</v>
      </c>
      <c r="X53" s="115"/>
      <c r="Y53" s="115"/>
      <c r="Z53" s="116">
        <v>29</v>
      </c>
      <c r="AA53" s="99" t="s">
        <v>338</v>
      </c>
      <c r="AB53" s="212"/>
      <c r="AC53" s="213"/>
      <c r="AD53" s="139">
        <v>29</v>
      </c>
      <c r="AE53" s="139" t="s">
        <v>339</v>
      </c>
      <c r="AF53" s="115"/>
      <c r="AG53" s="115"/>
      <c r="AH53" s="99">
        <v>29</v>
      </c>
      <c r="AI53" s="99" t="s">
        <v>341</v>
      </c>
      <c r="AJ53" s="201"/>
      <c r="AK53" s="202"/>
      <c r="AL53" s="139">
        <v>29</v>
      </c>
      <c r="AM53" s="139" t="s">
        <v>337</v>
      </c>
      <c r="AN53" s="115"/>
      <c r="AO53" s="115"/>
      <c r="AP53" s="139">
        <v>29</v>
      </c>
      <c r="AQ53" s="139" t="s">
        <v>323</v>
      </c>
      <c r="AR53" s="82"/>
      <c r="AS53" s="82"/>
      <c r="AT53" s="99">
        <v>29</v>
      </c>
      <c r="AU53" s="99" t="s">
        <v>341</v>
      </c>
      <c r="AV53" s="153"/>
      <c r="AW53" s="153"/>
      <c r="AX53" s="116">
        <v>29</v>
      </c>
      <c r="AY53" s="153" t="s">
        <v>338</v>
      </c>
      <c r="AZ53" s="203">
        <v>2024</v>
      </c>
      <c r="BA53" s="204"/>
      <c r="BB53" s="139">
        <v>29</v>
      </c>
      <c r="BC53" s="139" t="s">
        <v>340</v>
      </c>
      <c r="BD53" s="82"/>
      <c r="BE53" s="82"/>
      <c r="BF53" s="99">
        <v>29</v>
      </c>
      <c r="BG53" s="99" t="s">
        <v>336</v>
      </c>
      <c r="BH53" s="159"/>
      <c r="BI53" s="159"/>
      <c r="BJ53" s="139">
        <v>29</v>
      </c>
      <c r="BK53" s="139" t="s">
        <v>339</v>
      </c>
      <c r="BL53" s="159"/>
      <c r="BM53" s="159"/>
      <c r="BN53" s="99">
        <v>29</v>
      </c>
      <c r="BO53" s="99" t="s">
        <v>340</v>
      </c>
      <c r="BP53" s="82"/>
      <c r="BQ53" s="82"/>
      <c r="BR53" s="139">
        <v>29</v>
      </c>
      <c r="BS53" s="139" t="s">
        <v>337</v>
      </c>
      <c r="BT53" s="159"/>
      <c r="BU53" s="159"/>
      <c r="BX53" s="69"/>
      <c r="BY53" s="69"/>
    </row>
    <row r="54" spans="2:77" ht="21">
      <c r="B54" s="99">
        <v>30</v>
      </c>
      <c r="C54" s="99" t="s">
        <v>337</v>
      </c>
      <c r="D54" s="151"/>
      <c r="E54" s="151"/>
      <c r="F54" s="133">
        <v>30</v>
      </c>
      <c r="G54" s="83" t="s">
        <v>323</v>
      </c>
      <c r="H54" s="82"/>
      <c r="I54" s="82"/>
      <c r="J54" s="99">
        <v>30</v>
      </c>
      <c r="K54" s="99" t="s">
        <v>341</v>
      </c>
      <c r="L54" s="222">
        <v>3</v>
      </c>
      <c r="M54" s="223"/>
      <c r="N54" s="133">
        <v>30</v>
      </c>
      <c r="O54" s="83" t="s">
        <v>338</v>
      </c>
      <c r="P54" s="115"/>
      <c r="Q54" s="115"/>
      <c r="R54" s="99">
        <v>30</v>
      </c>
      <c r="S54" s="99" t="s">
        <v>323</v>
      </c>
      <c r="T54" s="82"/>
      <c r="U54" s="82"/>
      <c r="V54" s="133">
        <v>30</v>
      </c>
      <c r="W54" s="83" t="s">
        <v>336</v>
      </c>
      <c r="X54" s="115"/>
      <c r="Y54" s="115"/>
      <c r="Z54" s="145"/>
      <c r="AA54" s="146"/>
      <c r="AB54" s="146"/>
      <c r="AC54" s="147"/>
      <c r="AD54" s="139">
        <v>30</v>
      </c>
      <c r="AE54" s="139" t="s">
        <v>323</v>
      </c>
      <c r="AF54" s="218" t="s">
        <v>383</v>
      </c>
      <c r="AG54" s="219"/>
      <c r="AH54" s="99">
        <v>30</v>
      </c>
      <c r="AI54" s="99" t="s">
        <v>336</v>
      </c>
      <c r="AJ54" s="210"/>
      <c r="AK54" s="211"/>
      <c r="AL54" s="139">
        <v>30</v>
      </c>
      <c r="AM54" s="139" t="s">
        <v>338</v>
      </c>
      <c r="AN54" s="115"/>
      <c r="AO54" s="115"/>
      <c r="AP54" s="139">
        <v>30</v>
      </c>
      <c r="AQ54" s="139" t="s">
        <v>340</v>
      </c>
      <c r="AR54" s="82"/>
      <c r="AS54" s="82"/>
      <c r="AT54" s="99">
        <v>30</v>
      </c>
      <c r="AU54" s="99" t="s">
        <v>336</v>
      </c>
      <c r="AV54" s="153"/>
      <c r="AW54" s="153"/>
      <c r="AX54" s="116">
        <v>30</v>
      </c>
      <c r="AY54" s="153" t="s">
        <v>339</v>
      </c>
      <c r="AZ54" s="159"/>
      <c r="BA54" s="159"/>
      <c r="BB54" s="139">
        <v>30</v>
      </c>
      <c r="BC54" s="139" t="s">
        <v>341</v>
      </c>
      <c r="BD54" s="159"/>
      <c r="BE54" s="159"/>
      <c r="BF54" s="99">
        <v>30</v>
      </c>
      <c r="BG54" s="99" t="s">
        <v>337</v>
      </c>
      <c r="BH54" s="159"/>
      <c r="BI54" s="159"/>
      <c r="BJ54" s="139">
        <v>30</v>
      </c>
      <c r="BK54" s="139" t="s">
        <v>323</v>
      </c>
      <c r="BL54" s="82"/>
      <c r="BM54" s="82"/>
      <c r="BN54" s="99">
        <v>30</v>
      </c>
      <c r="BO54" s="99" t="s">
        <v>341</v>
      </c>
      <c r="BP54" s="159"/>
      <c r="BQ54" s="159"/>
      <c r="BR54" s="139">
        <v>30</v>
      </c>
      <c r="BS54" s="139" t="s">
        <v>338</v>
      </c>
      <c r="BT54" s="159"/>
      <c r="BU54" s="159"/>
      <c r="BX54" s="69"/>
      <c r="BY54" s="69"/>
    </row>
    <row r="55" spans="2:77" ht="21">
      <c r="B55" s="99">
        <v>31</v>
      </c>
      <c r="C55" s="99" t="s">
        <v>338</v>
      </c>
      <c r="D55" s="151"/>
      <c r="E55" s="151"/>
      <c r="F55" s="133"/>
      <c r="G55" s="136"/>
      <c r="H55" s="136"/>
      <c r="I55" s="136"/>
      <c r="J55" s="99">
        <v>31</v>
      </c>
      <c r="K55" s="99" t="s">
        <v>336</v>
      </c>
      <c r="L55" s="115"/>
      <c r="M55" s="115"/>
      <c r="N55" s="133"/>
      <c r="O55" s="136"/>
      <c r="P55" s="136"/>
      <c r="Q55" s="136"/>
      <c r="R55" s="99">
        <v>31</v>
      </c>
      <c r="S55" s="99" t="s">
        <v>340</v>
      </c>
      <c r="T55" s="82"/>
      <c r="U55" s="82"/>
      <c r="V55" s="133">
        <v>31</v>
      </c>
      <c r="W55" s="134" t="s">
        <v>337</v>
      </c>
      <c r="X55" s="115"/>
      <c r="Y55" s="115"/>
      <c r="Z55" s="148"/>
      <c r="AA55" s="149"/>
      <c r="AB55" s="149"/>
      <c r="AC55" s="150"/>
      <c r="AD55" s="139">
        <v>31</v>
      </c>
      <c r="AE55" s="139" t="s">
        <v>340</v>
      </c>
      <c r="AF55" s="197" t="s">
        <v>376</v>
      </c>
      <c r="AG55" s="198"/>
      <c r="AH55" s="142"/>
      <c r="AI55" s="143"/>
      <c r="AJ55" s="143"/>
      <c r="AK55" s="144"/>
      <c r="AL55" s="139">
        <v>31</v>
      </c>
      <c r="AM55" s="139" t="s">
        <v>339</v>
      </c>
      <c r="AN55" s="115"/>
      <c r="AO55" s="115"/>
      <c r="AP55" s="142"/>
      <c r="AQ55" s="143"/>
      <c r="AR55" s="143"/>
      <c r="AS55" s="144"/>
      <c r="AT55" s="99">
        <v>31</v>
      </c>
      <c r="AU55" s="99" t="s">
        <v>337</v>
      </c>
      <c r="AV55" s="153"/>
      <c r="AW55" s="153"/>
      <c r="AX55" s="116">
        <v>31</v>
      </c>
      <c r="AY55" s="153" t="s">
        <v>323</v>
      </c>
      <c r="AZ55" s="82"/>
      <c r="BA55" s="82"/>
      <c r="BB55" s="142"/>
      <c r="BC55" s="143"/>
      <c r="BD55" s="143"/>
      <c r="BE55" s="144"/>
      <c r="BF55" s="99">
        <v>31</v>
      </c>
      <c r="BG55" s="99" t="s">
        <v>338</v>
      </c>
      <c r="BH55" s="159"/>
      <c r="BI55" s="159"/>
      <c r="BJ55" s="142"/>
      <c r="BK55" s="143"/>
      <c r="BL55" s="143"/>
      <c r="BM55" s="144"/>
      <c r="BN55" s="99">
        <v>31</v>
      </c>
      <c r="BO55" s="99" t="s">
        <v>336</v>
      </c>
      <c r="BP55" s="99"/>
      <c r="BQ55" s="99"/>
      <c r="BR55" s="139">
        <v>31</v>
      </c>
      <c r="BS55" s="141" t="s">
        <v>339</v>
      </c>
      <c r="BT55" s="159"/>
      <c r="BU55" s="159"/>
      <c r="BX55" s="69"/>
      <c r="BY55" s="69"/>
    </row>
    <row r="56" spans="2:78" s="73" customFormat="1" ht="21" customHeight="1">
      <c r="B56" s="84"/>
      <c r="C56" s="84"/>
      <c r="D56" s="84"/>
      <c r="E56" s="84"/>
      <c r="F56" s="84"/>
      <c r="G56" s="84"/>
      <c r="H56" s="71"/>
      <c r="I56" s="71">
        <v>2</v>
      </c>
      <c r="J56" s="71"/>
      <c r="K56" s="71"/>
      <c r="L56" s="71"/>
      <c r="M56" s="71">
        <v>5</v>
      </c>
      <c r="N56" s="79"/>
      <c r="O56" s="74"/>
      <c r="P56" s="127"/>
      <c r="Q56" s="127">
        <v>0</v>
      </c>
      <c r="R56" s="74"/>
      <c r="S56" s="74"/>
      <c r="T56" s="127"/>
      <c r="U56" s="127">
        <v>6</v>
      </c>
      <c r="V56" s="74"/>
      <c r="X56" s="128"/>
      <c r="Y56" s="128">
        <v>0</v>
      </c>
      <c r="AA56" s="135"/>
      <c r="AB56" s="128"/>
      <c r="AC56" s="128">
        <v>6</v>
      </c>
      <c r="AF56" s="128"/>
      <c r="AG56" s="128">
        <v>1</v>
      </c>
      <c r="AJ56" s="128"/>
      <c r="AK56" s="128">
        <v>9</v>
      </c>
      <c r="AN56" s="128"/>
      <c r="AO56" s="128">
        <v>7</v>
      </c>
      <c r="AS56" s="73">
        <v>4</v>
      </c>
      <c r="AW56" s="73">
        <v>4</v>
      </c>
      <c r="BA56" s="73">
        <v>5</v>
      </c>
      <c r="BE56" s="73">
        <v>0</v>
      </c>
      <c r="BX56" s="226">
        <f>SUM(I56:BW56)</f>
        <v>49</v>
      </c>
      <c r="BY56" s="226"/>
      <c r="BZ56" s="226"/>
    </row>
    <row r="57" spans="9:61" ht="27" customHeight="1">
      <c r="I57" s="69">
        <v>1</v>
      </c>
      <c r="M57" s="69">
        <v>1</v>
      </c>
      <c r="Q57" s="69">
        <v>2</v>
      </c>
      <c r="Y57" s="69">
        <v>2</v>
      </c>
      <c r="AG57" s="69">
        <v>2</v>
      </c>
      <c r="AO57" s="69">
        <v>2</v>
      </c>
      <c r="AS57" s="69">
        <v>1</v>
      </c>
      <c r="BD57" s="71"/>
      <c r="BE57" s="71"/>
      <c r="BF57" s="71"/>
      <c r="BG57" s="71"/>
      <c r="BH57" s="71"/>
      <c r="BI57" s="71"/>
    </row>
    <row r="58" spans="2:61" ht="51.75" customHeight="1">
      <c r="B58" s="206" t="s">
        <v>369</v>
      </c>
      <c r="C58" s="232"/>
      <c r="D58" s="232"/>
      <c r="E58" s="232"/>
      <c r="F58" s="232"/>
      <c r="G58" s="232"/>
      <c r="H58" s="207"/>
      <c r="I58" s="190">
        <f>BX56</f>
        <v>49</v>
      </c>
      <c r="J58" s="190"/>
      <c r="K58" s="123"/>
      <c r="L58" s="124"/>
      <c r="M58" s="124"/>
      <c r="N58" s="124"/>
      <c r="O58" s="124"/>
      <c r="P58" s="124"/>
      <c r="Q58" s="129"/>
      <c r="R58" s="129"/>
      <c r="S58" s="129"/>
      <c r="T58" s="129"/>
      <c r="U58" s="129"/>
      <c r="V58" s="129"/>
      <c r="W58" s="129"/>
      <c r="X58" s="86"/>
      <c r="Y58" s="86"/>
      <c r="Z58" s="86"/>
      <c r="AA58" s="86" t="s">
        <v>348</v>
      </c>
      <c r="AB58" s="86"/>
      <c r="AC58" s="86"/>
      <c r="AD58" s="86"/>
      <c r="AE58" s="86"/>
      <c r="AF58" s="86"/>
      <c r="AG58" s="86"/>
      <c r="AH58" s="86"/>
      <c r="AI58" s="86"/>
      <c r="AJ58" s="86" t="s">
        <v>349</v>
      </c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BD58" s="71"/>
      <c r="BE58" s="71"/>
      <c r="BF58" s="71"/>
      <c r="BG58" s="71"/>
      <c r="BH58" s="71"/>
      <c r="BI58" s="71"/>
    </row>
    <row r="59" spans="2:61" ht="45" customHeight="1">
      <c r="B59" s="233" t="s">
        <v>370</v>
      </c>
      <c r="C59" s="234"/>
      <c r="D59" s="234"/>
      <c r="E59" s="234"/>
      <c r="F59" s="234"/>
      <c r="G59" s="234"/>
      <c r="H59" s="235"/>
      <c r="I59" s="190">
        <f>I58*7</f>
        <v>343</v>
      </c>
      <c r="J59" s="190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6"/>
      <c r="AS59" s="86"/>
      <c r="AT59" s="86"/>
      <c r="AU59" s="86"/>
      <c r="AV59" s="86"/>
      <c r="AW59" s="86"/>
      <c r="BD59" s="71"/>
      <c r="BE59" s="71"/>
      <c r="BF59" s="71"/>
      <c r="BG59" s="71"/>
      <c r="BH59" s="71"/>
      <c r="BI59" s="71"/>
    </row>
    <row r="60" spans="2:61" ht="21">
      <c r="B60" s="87"/>
      <c r="C60" s="87"/>
      <c r="D60" s="87"/>
      <c r="E60" s="87"/>
      <c r="F60" s="87"/>
      <c r="G60" s="87"/>
      <c r="H60" s="8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 t="s">
        <v>350</v>
      </c>
      <c r="Y60" s="86"/>
      <c r="Z60" s="86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6"/>
      <c r="AS60" s="86"/>
      <c r="AT60" s="86"/>
      <c r="AU60" s="86"/>
      <c r="AV60" s="86"/>
      <c r="AW60" s="86"/>
      <c r="BD60" s="71"/>
      <c r="BE60" s="71"/>
      <c r="BF60" s="71"/>
      <c r="BG60" s="71"/>
      <c r="BH60" s="71"/>
      <c r="BI60" s="71"/>
    </row>
    <row r="61" spans="2:61" ht="21">
      <c r="B61" s="218" t="s">
        <v>402</v>
      </c>
      <c r="C61" s="264"/>
      <c r="D61" s="264"/>
      <c r="E61" s="264"/>
      <c r="F61" s="264"/>
      <c r="G61" s="264"/>
      <c r="H61" s="219"/>
      <c r="I61" s="190">
        <v>4</v>
      </c>
      <c r="J61" s="190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BD61" s="71"/>
      <c r="BE61" s="71"/>
      <c r="BF61" s="71"/>
      <c r="BG61" s="71"/>
      <c r="BH61" s="71"/>
      <c r="BI61" s="71"/>
    </row>
    <row r="62" spans="2:77" s="169" customFormat="1" ht="21">
      <c r="B62" s="218" t="s">
        <v>402</v>
      </c>
      <c r="C62" s="264"/>
      <c r="D62" s="264"/>
      <c r="E62" s="264"/>
      <c r="F62" s="264"/>
      <c r="G62" s="264"/>
      <c r="H62" s="219"/>
      <c r="I62" s="190">
        <f>I61*7</f>
        <v>28</v>
      </c>
      <c r="J62" s="190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70"/>
      <c r="AY62" s="70"/>
      <c r="AZ62" s="70"/>
      <c r="BA62" s="70"/>
      <c r="BB62" s="70"/>
      <c r="BC62" s="70"/>
      <c r="BD62" s="168"/>
      <c r="BE62" s="168"/>
      <c r="BF62" s="168"/>
      <c r="BG62" s="168"/>
      <c r="BH62" s="168"/>
      <c r="BI62" s="168"/>
      <c r="BJ62" s="70"/>
      <c r="BK62" s="168"/>
      <c r="BL62" s="125"/>
      <c r="BM62" s="125"/>
      <c r="BN62" s="168"/>
      <c r="BO62" s="168"/>
      <c r="BP62" s="125"/>
      <c r="BQ62" s="125"/>
      <c r="BR62" s="168"/>
      <c r="BT62" s="126"/>
      <c r="BU62" s="126"/>
      <c r="BX62" s="126"/>
      <c r="BY62" s="126"/>
    </row>
    <row r="63" spans="2:77" s="169" customFormat="1" ht="2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70"/>
      <c r="AY63" s="70"/>
      <c r="AZ63" s="70"/>
      <c r="BA63" s="70"/>
      <c r="BB63" s="70"/>
      <c r="BC63" s="70"/>
      <c r="BD63" s="168"/>
      <c r="BE63" s="168"/>
      <c r="BF63" s="168"/>
      <c r="BG63" s="168"/>
      <c r="BH63" s="168"/>
      <c r="BI63" s="168"/>
      <c r="BJ63" s="70"/>
      <c r="BK63" s="168"/>
      <c r="BL63" s="125"/>
      <c r="BM63" s="125"/>
      <c r="BN63" s="168"/>
      <c r="BO63" s="168"/>
      <c r="BP63" s="125"/>
      <c r="BQ63" s="125"/>
      <c r="BR63" s="168"/>
      <c r="BT63" s="126"/>
      <c r="BU63" s="126"/>
      <c r="BX63" s="126"/>
      <c r="BY63" s="126"/>
    </row>
    <row r="64" spans="2:61" ht="21">
      <c r="B64" s="265" t="s">
        <v>352</v>
      </c>
      <c r="C64" s="265"/>
      <c r="D64" s="265"/>
      <c r="E64" s="265"/>
      <c r="F64" s="265"/>
      <c r="G64" s="265"/>
      <c r="H64" s="265"/>
      <c r="I64" s="190">
        <v>15</v>
      </c>
      <c r="J64" s="190"/>
      <c r="BD64" s="71"/>
      <c r="BE64" s="71"/>
      <c r="BF64" s="71"/>
      <c r="BG64" s="71"/>
      <c r="BH64" s="71"/>
      <c r="BI64" s="71"/>
    </row>
    <row r="65" spans="2:61" ht="21">
      <c r="B65" s="265" t="s">
        <v>353</v>
      </c>
      <c r="C65" s="265"/>
      <c r="D65" s="265"/>
      <c r="E65" s="265"/>
      <c r="F65" s="265"/>
      <c r="G65" s="265"/>
      <c r="H65" s="265"/>
      <c r="I65" s="190">
        <f>I64*7</f>
        <v>105</v>
      </c>
      <c r="J65" s="190"/>
      <c r="BD65" s="71"/>
      <c r="BE65" s="71"/>
      <c r="BF65" s="71"/>
      <c r="BG65" s="71"/>
      <c r="BH65" s="71"/>
      <c r="BI65" s="71"/>
    </row>
    <row r="66" spans="56:61" ht="13.5">
      <c r="BD66" s="71"/>
      <c r="BE66" s="71"/>
      <c r="BF66" s="71"/>
      <c r="BG66" s="71"/>
      <c r="BH66" s="71"/>
      <c r="BI66" s="71"/>
    </row>
    <row r="67" spans="2:61" ht="50.25" customHeight="1">
      <c r="B67" s="130" t="s">
        <v>371</v>
      </c>
      <c r="C67" s="131"/>
      <c r="D67" s="131"/>
      <c r="E67" s="131"/>
      <c r="F67" s="131"/>
      <c r="G67" s="131"/>
      <c r="H67" s="132"/>
      <c r="I67" s="190">
        <f>I58+I64+I61</f>
        <v>68</v>
      </c>
      <c r="J67" s="190"/>
      <c r="K67" s="75"/>
      <c r="S67" s="119"/>
      <c r="T67" s="119"/>
      <c r="U67" s="119"/>
      <c r="AR67" s="209"/>
      <c r="AS67" s="209"/>
      <c r="BD67" s="71"/>
      <c r="BE67" s="71"/>
      <c r="BF67" s="71"/>
      <c r="BG67" s="71"/>
      <c r="BH67" s="71"/>
      <c r="BI67" s="71"/>
    </row>
    <row r="68" spans="2:61" ht="48.75" customHeight="1">
      <c r="B68" s="233" t="s">
        <v>372</v>
      </c>
      <c r="C68" s="234"/>
      <c r="D68" s="234"/>
      <c r="E68" s="234"/>
      <c r="F68" s="234"/>
      <c r="G68" s="234"/>
      <c r="H68" s="235"/>
      <c r="I68" s="190">
        <f>I59+I65+I62</f>
        <v>476</v>
      </c>
      <c r="J68" s="190"/>
      <c r="K68" s="75"/>
      <c r="L68" s="69">
        <f>I67*7</f>
        <v>476</v>
      </c>
      <c r="BD68" s="71"/>
      <c r="BE68" s="71"/>
      <c r="BF68" s="71"/>
      <c r="BG68" s="71"/>
      <c r="BH68" s="71"/>
      <c r="BI68" s="71"/>
    </row>
    <row r="69" spans="56:61" ht="13.5">
      <c r="BD69" s="71"/>
      <c r="BE69" s="71"/>
      <c r="BF69" s="71"/>
      <c r="BG69" s="71"/>
      <c r="BH69" s="71"/>
      <c r="BI69" s="71"/>
    </row>
    <row r="70" spans="2:61" ht="21">
      <c r="B70" s="231" t="s">
        <v>400</v>
      </c>
      <c r="C70" s="231"/>
      <c r="D70" s="231"/>
      <c r="E70" s="231"/>
      <c r="F70" s="231"/>
      <c r="G70" s="231"/>
      <c r="H70" s="231"/>
      <c r="I70" s="190" t="s">
        <v>398</v>
      </c>
      <c r="J70" s="190"/>
      <c r="K70" s="86"/>
      <c r="L70" s="266" t="s">
        <v>390</v>
      </c>
      <c r="M70" s="266"/>
      <c r="N70" s="266"/>
      <c r="O70" s="266"/>
      <c r="P70" s="26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6"/>
      <c r="AS70" s="86"/>
      <c r="AT70" s="86"/>
      <c r="AU70" s="86"/>
      <c r="AV70" s="86"/>
      <c r="AW70" s="86"/>
      <c r="BD70" s="71"/>
      <c r="BE70" s="71"/>
      <c r="BF70" s="71"/>
      <c r="BG70" s="71"/>
      <c r="BH70" s="71"/>
      <c r="BI70" s="71"/>
    </row>
    <row r="71" spans="2:61" ht="21">
      <c r="B71" s="231" t="s">
        <v>333</v>
      </c>
      <c r="C71" s="231"/>
      <c r="D71" s="231"/>
      <c r="E71" s="231"/>
      <c r="F71" s="231"/>
      <c r="G71" s="231"/>
      <c r="H71" s="231"/>
      <c r="I71" s="190">
        <f>8*3.5</f>
        <v>28</v>
      </c>
      <c r="J71" s="190"/>
      <c r="K71" s="86"/>
      <c r="L71" s="266" t="s">
        <v>399</v>
      </c>
      <c r="M71" s="266"/>
      <c r="N71" s="266"/>
      <c r="O71" s="266"/>
      <c r="P71" s="266"/>
      <c r="Q71" s="86"/>
      <c r="R71" s="86"/>
      <c r="S71" s="86"/>
      <c r="T71" s="86"/>
      <c r="U71" s="86">
        <f>126/7</f>
        <v>18</v>
      </c>
      <c r="V71" s="86"/>
      <c r="W71" s="86"/>
      <c r="X71" s="86"/>
      <c r="Y71" s="86"/>
      <c r="Z71" s="86"/>
      <c r="AA71" s="88"/>
      <c r="AB71" s="88"/>
      <c r="AC71" s="88"/>
      <c r="AD71" s="88"/>
      <c r="AE71" s="88"/>
      <c r="AF71" s="88"/>
      <c r="AG71" s="88"/>
      <c r="AH71" s="88"/>
      <c r="AI71" s="88"/>
      <c r="AJ71" s="208"/>
      <c r="AK71" s="208"/>
      <c r="AL71" s="88"/>
      <c r="AM71" s="88"/>
      <c r="AN71" s="88"/>
      <c r="AO71" s="88"/>
      <c r="AP71" s="88"/>
      <c r="AQ71" s="88"/>
      <c r="AR71" s="86"/>
      <c r="AS71" s="86"/>
      <c r="AT71" s="86"/>
      <c r="AU71" s="86"/>
      <c r="AV71" s="86"/>
      <c r="AW71" s="86"/>
      <c r="BD71" s="71"/>
      <c r="BE71" s="71"/>
      <c r="BF71" s="71"/>
      <c r="BG71" s="71"/>
      <c r="BH71" s="71"/>
      <c r="BI71" s="71"/>
    </row>
    <row r="72" spans="56:61" ht="13.5">
      <c r="BD72" s="71"/>
      <c r="BE72" s="71"/>
      <c r="BF72" s="71"/>
      <c r="BG72" s="71"/>
      <c r="BH72" s="71"/>
      <c r="BI72" s="71"/>
    </row>
    <row r="73" spans="2:61" ht="50.25" customHeight="1">
      <c r="B73" s="229" t="s">
        <v>401</v>
      </c>
      <c r="C73" s="229"/>
      <c r="D73" s="229"/>
      <c r="E73" s="229"/>
      <c r="F73" s="229"/>
      <c r="G73" s="229"/>
      <c r="H73" s="230"/>
      <c r="I73" s="227">
        <f>I67+4</f>
        <v>72</v>
      </c>
      <c r="J73" s="227"/>
      <c r="K73" s="75"/>
      <c r="S73" s="119"/>
      <c r="T73" s="119"/>
      <c r="U73" s="119"/>
      <c r="BD73" s="71"/>
      <c r="BE73" s="71"/>
      <c r="BF73" s="71"/>
      <c r="BG73" s="71"/>
      <c r="BH73" s="71"/>
      <c r="BI73" s="71"/>
    </row>
    <row r="74" spans="2:61" ht="48.75" customHeight="1">
      <c r="B74" s="229" t="s">
        <v>367</v>
      </c>
      <c r="C74" s="229"/>
      <c r="D74" s="229"/>
      <c r="E74" s="229"/>
      <c r="F74" s="229"/>
      <c r="G74" s="229"/>
      <c r="H74" s="230"/>
      <c r="I74" s="227">
        <f>I65+I71++I62+I59</f>
        <v>504</v>
      </c>
      <c r="J74" s="227"/>
      <c r="K74" s="75"/>
      <c r="L74" s="69">
        <f>I73*7</f>
        <v>504</v>
      </c>
      <c r="V74" s="69">
        <f>266+343</f>
        <v>609</v>
      </c>
      <c r="BD74" s="71"/>
      <c r="BE74" s="71"/>
      <c r="BF74" s="71"/>
      <c r="BG74" s="71"/>
      <c r="BH74" s="71"/>
      <c r="BI74" s="71"/>
    </row>
    <row r="75" spans="56:61" ht="13.5">
      <c r="BD75" s="71"/>
      <c r="BE75" s="71"/>
      <c r="BF75" s="71"/>
      <c r="BG75" s="71"/>
      <c r="BH75" s="71"/>
      <c r="BI75" s="71"/>
    </row>
    <row r="76" spans="56:61" ht="13.5">
      <c r="BD76" s="71"/>
      <c r="BE76" s="71"/>
      <c r="BF76" s="71"/>
      <c r="BG76" s="71"/>
      <c r="BH76" s="71"/>
      <c r="BI76" s="71"/>
    </row>
    <row r="77" spans="2:61" ht="21">
      <c r="B77" s="228" t="s">
        <v>334</v>
      </c>
      <c r="C77" s="228"/>
      <c r="D77" s="228"/>
      <c r="E77" s="228"/>
      <c r="F77" s="228"/>
      <c r="G77" s="228"/>
      <c r="H77" s="228"/>
      <c r="I77" s="190">
        <f>266/7</f>
        <v>38</v>
      </c>
      <c r="J77" s="190"/>
      <c r="BD77" s="71"/>
      <c r="BE77" s="71"/>
      <c r="BF77" s="71"/>
      <c r="BG77" s="71"/>
      <c r="BH77" s="71"/>
      <c r="BI77" s="71"/>
    </row>
    <row r="78" spans="2:61" ht="21">
      <c r="B78" s="228" t="s">
        <v>335</v>
      </c>
      <c r="C78" s="228"/>
      <c r="D78" s="228"/>
      <c r="E78" s="228"/>
      <c r="F78" s="228"/>
      <c r="G78" s="228"/>
      <c r="H78" s="228"/>
      <c r="I78" s="190">
        <f>33*7+35</f>
        <v>266</v>
      </c>
      <c r="J78" s="190"/>
      <c r="K78" s="220" t="s">
        <v>393</v>
      </c>
      <c r="L78" s="221"/>
      <c r="M78" s="221"/>
      <c r="N78" s="221"/>
      <c r="O78" s="221"/>
      <c r="P78" s="221"/>
      <c r="Q78" s="221"/>
      <c r="R78" s="221"/>
      <c r="S78" s="221"/>
      <c r="BD78" s="71"/>
      <c r="BE78" s="71"/>
      <c r="BF78" s="71"/>
      <c r="BG78" s="71"/>
      <c r="BH78" s="71"/>
      <c r="BI78" s="71"/>
    </row>
    <row r="79" spans="56:61" ht="13.5">
      <c r="BD79" s="71"/>
      <c r="BE79" s="71"/>
      <c r="BF79" s="71"/>
      <c r="BG79" s="71"/>
      <c r="BH79" s="71"/>
      <c r="BI79" s="71"/>
    </row>
    <row r="80" spans="56:61" ht="13.5">
      <c r="BD80" s="71"/>
      <c r="BE80" s="71"/>
      <c r="BF80" s="71"/>
      <c r="BG80" s="71"/>
      <c r="BH80" s="71"/>
      <c r="BI80" s="71"/>
    </row>
    <row r="81" spans="56:61" ht="13.5">
      <c r="BD81" s="71"/>
      <c r="BE81" s="71"/>
      <c r="BF81" s="71"/>
      <c r="BG81" s="71"/>
      <c r="BH81" s="71"/>
      <c r="BI81" s="71"/>
    </row>
    <row r="82" spans="56:61" ht="13.5">
      <c r="BD82" s="71"/>
      <c r="BE82" s="71"/>
      <c r="BF82" s="71"/>
      <c r="BG82" s="71"/>
      <c r="BH82" s="71"/>
      <c r="BI82" s="71"/>
    </row>
    <row r="83" spans="56:61" ht="13.5">
      <c r="BD83" s="71"/>
      <c r="BE83" s="71"/>
      <c r="BF83" s="71"/>
      <c r="BG83" s="71"/>
      <c r="BH83" s="71"/>
      <c r="BI83" s="71"/>
    </row>
    <row r="84" spans="56:61" ht="13.5">
      <c r="BD84" s="71"/>
      <c r="BE84" s="71"/>
      <c r="BF84" s="71"/>
      <c r="BG84" s="71"/>
      <c r="BH84" s="71"/>
      <c r="BI84" s="71"/>
    </row>
    <row r="85" spans="56:61" ht="13.5">
      <c r="BD85" s="71"/>
      <c r="BE85" s="71"/>
      <c r="BF85" s="71"/>
      <c r="BG85" s="71"/>
      <c r="BH85" s="71"/>
      <c r="BI85" s="71"/>
    </row>
    <row r="86" spans="56:61" ht="13.5">
      <c r="BD86" s="71"/>
      <c r="BE86" s="71"/>
      <c r="BF86" s="71"/>
      <c r="BG86" s="71"/>
      <c r="BH86" s="71"/>
      <c r="BI86" s="71"/>
    </row>
    <row r="87" spans="56:61" ht="13.5">
      <c r="BD87" s="71"/>
      <c r="BE87" s="71"/>
      <c r="BF87" s="71"/>
      <c r="BG87" s="71"/>
      <c r="BH87" s="71"/>
      <c r="BI87" s="71"/>
    </row>
    <row r="88" spans="56:61" ht="13.5">
      <c r="BD88" s="71"/>
      <c r="BE88" s="71"/>
      <c r="BF88" s="71"/>
      <c r="BG88" s="71"/>
      <c r="BH88" s="71"/>
      <c r="BI88" s="71"/>
    </row>
    <row r="89" spans="56:61" ht="13.5">
      <c r="BD89" s="71"/>
      <c r="BE89" s="71"/>
      <c r="BF89" s="71"/>
      <c r="BG89" s="71"/>
      <c r="BH89" s="71"/>
      <c r="BI89" s="71"/>
    </row>
    <row r="90" spans="56:61" ht="13.5">
      <c r="BD90" s="71"/>
      <c r="BE90" s="71"/>
      <c r="BF90" s="71"/>
      <c r="BG90" s="71"/>
      <c r="BH90" s="71"/>
      <c r="BI90" s="71"/>
    </row>
    <row r="91" spans="56:61" ht="13.5">
      <c r="BD91" s="71"/>
      <c r="BE91" s="71"/>
      <c r="BF91" s="71"/>
      <c r="BG91" s="71"/>
      <c r="BH91" s="71"/>
      <c r="BI91" s="71"/>
    </row>
    <row r="92" spans="56:61" ht="13.5">
      <c r="BD92" s="71"/>
      <c r="BE92" s="71"/>
      <c r="BF92" s="71"/>
      <c r="BG92" s="71"/>
      <c r="BH92" s="71"/>
      <c r="BI92" s="71"/>
    </row>
    <row r="93" spans="56:61" ht="13.5">
      <c r="BD93" s="71"/>
      <c r="BE93" s="71"/>
      <c r="BF93" s="71"/>
      <c r="BG93" s="71"/>
      <c r="BH93" s="71"/>
      <c r="BI93" s="71"/>
    </row>
    <row r="94" spans="56:61" ht="13.5">
      <c r="BD94" s="71"/>
      <c r="BE94" s="71"/>
      <c r="BF94" s="71"/>
      <c r="BG94" s="71"/>
      <c r="BH94" s="71"/>
      <c r="BI94" s="71"/>
    </row>
    <row r="95" spans="56:61" ht="13.5">
      <c r="BD95" s="71"/>
      <c r="BE95" s="71"/>
      <c r="BF95" s="71"/>
      <c r="BG95" s="71"/>
      <c r="BH95" s="71"/>
      <c r="BI95" s="71"/>
    </row>
    <row r="96" spans="56:61" ht="13.5">
      <c r="BD96" s="71"/>
      <c r="BE96" s="71"/>
      <c r="BF96" s="71"/>
      <c r="BG96" s="71"/>
      <c r="BH96" s="71"/>
      <c r="BI96" s="71"/>
    </row>
  </sheetData>
  <sheetProtection formatCells="0" formatColumns="0" formatRows="0" insertHyperlinks="0" selectLockedCells="1"/>
  <mergeCells count="142">
    <mergeCell ref="L71:P71"/>
    <mergeCell ref="BD48:BE48"/>
    <mergeCell ref="BD49:BE49"/>
    <mergeCell ref="I62:J62"/>
    <mergeCell ref="B70:H70"/>
    <mergeCell ref="I70:J70"/>
    <mergeCell ref="I58:J58"/>
    <mergeCell ref="L70:P70"/>
    <mergeCell ref="I68:J68"/>
    <mergeCell ref="B62:H62"/>
    <mergeCell ref="P43:Q43"/>
    <mergeCell ref="B65:H65"/>
    <mergeCell ref="H47:I47"/>
    <mergeCell ref="H48:I48"/>
    <mergeCell ref="H43:I43"/>
    <mergeCell ref="B64:H64"/>
    <mergeCell ref="BF23:BQ23"/>
    <mergeCell ref="AB29:AC29"/>
    <mergeCell ref="AJ32:AK32"/>
    <mergeCell ref="I65:J65"/>
    <mergeCell ref="T38:U38"/>
    <mergeCell ref="H36:I36"/>
    <mergeCell ref="B61:H61"/>
    <mergeCell ref="I61:J61"/>
    <mergeCell ref="P37:Q37"/>
    <mergeCell ref="H42:I42"/>
    <mergeCell ref="AT23:BE23"/>
    <mergeCell ref="AN45:AO45"/>
    <mergeCell ref="AF35:AG35"/>
    <mergeCell ref="AN48:AO48"/>
    <mergeCell ref="AB27:AC27"/>
    <mergeCell ref="AV26:AW26"/>
    <mergeCell ref="AV27:AW27"/>
    <mergeCell ref="AB28:AC28"/>
    <mergeCell ref="BR23:BU23"/>
    <mergeCell ref="J24:M24"/>
    <mergeCell ref="N24:Q24"/>
    <mergeCell ref="B23:U23"/>
    <mergeCell ref="V23:AG23"/>
    <mergeCell ref="BR24:BU24"/>
    <mergeCell ref="AX24:BA24"/>
    <mergeCell ref="AT24:AW24"/>
    <mergeCell ref="BJ24:BM24"/>
    <mergeCell ref="BN24:BQ24"/>
    <mergeCell ref="W20:X20"/>
    <mergeCell ref="H30:I30"/>
    <mergeCell ref="H31:I31"/>
    <mergeCell ref="F24:I24"/>
    <mergeCell ref="R24:U24"/>
    <mergeCell ref="X32:Y32"/>
    <mergeCell ref="B3:AW3"/>
    <mergeCell ref="B5:J5"/>
    <mergeCell ref="H13:P13"/>
    <mergeCell ref="B4:J4"/>
    <mergeCell ref="K4:AW4"/>
    <mergeCell ref="X18:AP18"/>
    <mergeCell ref="B10:G10"/>
    <mergeCell ref="P6:AG6"/>
    <mergeCell ref="H10:P10"/>
    <mergeCell ref="K5:AW5"/>
    <mergeCell ref="B13:G13"/>
    <mergeCell ref="B6:J6"/>
    <mergeCell ref="B7:J7"/>
    <mergeCell ref="K7:AW7"/>
    <mergeCell ref="B9:G9"/>
    <mergeCell ref="H9:P9"/>
    <mergeCell ref="H11:P11"/>
    <mergeCell ref="B12:G12"/>
    <mergeCell ref="H12:P12"/>
    <mergeCell ref="Z21:AM21"/>
    <mergeCell ref="W21:X21"/>
    <mergeCell ref="V24:Y24"/>
    <mergeCell ref="Z24:AC24"/>
    <mergeCell ref="AH24:AK24"/>
    <mergeCell ref="B14:G14"/>
    <mergeCell ref="B24:E24"/>
    <mergeCell ref="AH23:AS23"/>
    <mergeCell ref="H14:P14"/>
    <mergeCell ref="W19:X19"/>
    <mergeCell ref="B71:H71"/>
    <mergeCell ref="I71:J71"/>
    <mergeCell ref="B58:H58"/>
    <mergeCell ref="B59:H59"/>
    <mergeCell ref="I59:J59"/>
    <mergeCell ref="T37:U37"/>
    <mergeCell ref="I64:J64"/>
    <mergeCell ref="I67:J67"/>
    <mergeCell ref="B68:H68"/>
    <mergeCell ref="P51:Q51"/>
    <mergeCell ref="I77:J77"/>
    <mergeCell ref="I73:J73"/>
    <mergeCell ref="B78:H78"/>
    <mergeCell ref="I78:J78"/>
    <mergeCell ref="B73:H73"/>
    <mergeCell ref="B74:H74"/>
    <mergeCell ref="B77:H77"/>
    <mergeCell ref="I74:J74"/>
    <mergeCell ref="BX56:BZ56"/>
    <mergeCell ref="AR25:AS25"/>
    <mergeCell ref="AN30:AO30"/>
    <mergeCell ref="AZ30:BA30"/>
    <mergeCell ref="AN42:AO42"/>
    <mergeCell ref="AN43:AO43"/>
    <mergeCell ref="AR41:AS41"/>
    <mergeCell ref="AR42:AS42"/>
    <mergeCell ref="AR43:AS43"/>
    <mergeCell ref="AV25:AW25"/>
    <mergeCell ref="K78:S78"/>
    <mergeCell ref="AV51:AW51"/>
    <mergeCell ref="AZ35:BA35"/>
    <mergeCell ref="AZ53:BA53"/>
    <mergeCell ref="BD32:BE32"/>
    <mergeCell ref="L54:M54"/>
    <mergeCell ref="L33:M33"/>
    <mergeCell ref="X37:Y37"/>
    <mergeCell ref="P42:Q42"/>
    <mergeCell ref="X38:Y38"/>
    <mergeCell ref="AJ71:AK71"/>
    <mergeCell ref="AR67:AS67"/>
    <mergeCell ref="AJ46:AK54"/>
    <mergeCell ref="X46:Y46"/>
    <mergeCell ref="AB50:AC53"/>
    <mergeCell ref="AN51:AO51"/>
    <mergeCell ref="AN46:AO46"/>
    <mergeCell ref="AN47:AO47"/>
    <mergeCell ref="AF49:AG49"/>
    <mergeCell ref="AF54:AG54"/>
    <mergeCell ref="AF55:AG55"/>
    <mergeCell ref="AN25:AO29"/>
    <mergeCell ref="AZ26:BA26"/>
    <mergeCell ref="AL24:AO24"/>
    <mergeCell ref="AP24:AS24"/>
    <mergeCell ref="AD24:AG24"/>
    <mergeCell ref="AV28:AW28"/>
    <mergeCell ref="T35:U35"/>
    <mergeCell ref="BF24:BI24"/>
    <mergeCell ref="P49:Q49"/>
    <mergeCell ref="AJ25:AK25"/>
    <mergeCell ref="BB24:BE24"/>
    <mergeCell ref="AB43:AC43"/>
    <mergeCell ref="T26:U26"/>
    <mergeCell ref="T27:U27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8" scale="46" r:id="rId4"/>
  <headerFooter alignWithMargins="0">
    <oddFooter>&amp;L
&amp;C&amp;P/&amp;N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5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9.8515625" style="0" customWidth="1"/>
    <col min="2" max="2" width="51.57421875" style="0" customWidth="1"/>
    <col min="4" max="4" width="21.00390625" style="0" bestFit="1" customWidth="1"/>
    <col min="5" max="63" width="2.421875" style="0" customWidth="1"/>
  </cols>
  <sheetData>
    <row r="1" spans="1:2" ht="12.75">
      <c r="A1" s="15" t="s">
        <v>42</v>
      </c>
      <c r="B1" s="16"/>
    </row>
    <row r="2" spans="1:2" ht="12.75">
      <c r="A2" s="23" t="s">
        <v>43</v>
      </c>
      <c r="B2" s="24"/>
    </row>
    <row r="3" spans="1:2" ht="12.75">
      <c r="A3" s="25" t="s">
        <v>44</v>
      </c>
      <c r="B3" s="24">
        <v>12</v>
      </c>
    </row>
    <row r="4" spans="1:2" ht="12.75">
      <c r="A4" s="25" t="s">
        <v>45</v>
      </c>
      <c r="B4" s="24">
        <v>2.29</v>
      </c>
    </row>
    <row r="5" spans="1:2" ht="12.75">
      <c r="A5" s="25" t="s">
        <v>46</v>
      </c>
      <c r="B5" s="24">
        <v>8</v>
      </c>
    </row>
    <row r="6" spans="1:2" ht="12.75">
      <c r="A6" s="17"/>
      <c r="B6" s="24"/>
    </row>
    <row r="7" spans="1:2" ht="12.75">
      <c r="A7" s="25" t="s">
        <v>47</v>
      </c>
      <c r="B7" s="24">
        <v>12</v>
      </c>
    </row>
    <row r="8" spans="1:2" ht="12.75">
      <c r="A8" s="25" t="s">
        <v>48</v>
      </c>
      <c r="B8" s="24">
        <v>4</v>
      </c>
    </row>
    <row r="9" spans="1:2" ht="12.75">
      <c r="A9" s="25"/>
      <c r="B9" s="24"/>
    </row>
    <row r="10" spans="1:2" ht="12.75">
      <c r="A10" s="34" t="s">
        <v>56</v>
      </c>
      <c r="B10" s="24">
        <v>13</v>
      </c>
    </row>
    <row r="11" spans="1:2" ht="12.75">
      <c r="A11" s="25"/>
      <c r="B11" s="24"/>
    </row>
    <row r="12" spans="1:2" ht="12.75">
      <c r="A12" s="25"/>
      <c r="B12" s="24"/>
    </row>
    <row r="13" spans="1:2" ht="12.75">
      <c r="A13" s="25"/>
      <c r="B13" s="27"/>
    </row>
    <row r="14" spans="1:2" ht="12.75">
      <c r="A14" s="25"/>
      <c r="B14" s="28"/>
    </row>
    <row r="15" spans="1:2" ht="12.75">
      <c r="A15" s="25"/>
      <c r="B15" s="28"/>
    </row>
    <row r="16" spans="1:2" ht="12.75">
      <c r="A16" s="25"/>
      <c r="B16" s="28"/>
    </row>
    <row r="17" spans="1:2" ht="12.75">
      <c r="A17" s="25"/>
      <c r="B17" s="28"/>
    </row>
    <row r="18" spans="1:2" ht="12.75">
      <c r="A18" s="25"/>
      <c r="B18" s="27"/>
    </row>
    <row r="19" spans="1:2" ht="12.75">
      <c r="A19" s="25"/>
      <c r="B19" s="27"/>
    </row>
    <row r="20" spans="1:2" ht="12.75">
      <c r="A20" s="23" t="s">
        <v>49</v>
      </c>
      <c r="B20" s="24"/>
    </row>
    <row r="21" spans="1:2" ht="12.75">
      <c r="A21" s="25" t="s">
        <v>50</v>
      </c>
      <c r="B21" s="24">
        <v>41</v>
      </c>
    </row>
    <row r="22" spans="1:2" ht="12.75">
      <c r="A22" s="25" t="s">
        <v>51</v>
      </c>
      <c r="B22" s="24">
        <f>ColDébCal+60</f>
        <v>64</v>
      </c>
    </row>
    <row r="23" spans="1:2" ht="12.75">
      <c r="A23" s="25" t="s">
        <v>52</v>
      </c>
      <c r="B23" s="24">
        <v>8</v>
      </c>
    </row>
    <row r="24" spans="1:2" ht="12.75">
      <c r="A24" s="25"/>
      <c r="B24" s="24"/>
    </row>
    <row r="25" spans="1:2" ht="12.75">
      <c r="A25" s="25"/>
      <c r="B25" s="24"/>
    </row>
    <row r="26" spans="1:2" ht="12" customHeight="1">
      <c r="A26" s="25"/>
      <c r="B26" s="24"/>
    </row>
    <row r="27" spans="1:2" ht="12" customHeight="1">
      <c r="A27" s="25"/>
      <c r="B27" s="24"/>
    </row>
    <row r="28" spans="1:2" ht="12" customHeight="1">
      <c r="A28" s="25"/>
      <c r="B28" s="24"/>
    </row>
    <row r="29" spans="1:2" ht="12" customHeight="1">
      <c r="A29" s="25"/>
      <c r="B29" s="24"/>
    </row>
    <row r="30" spans="1:2" ht="12" customHeight="1">
      <c r="A30" s="29" t="s">
        <v>53</v>
      </c>
      <c r="B30" s="26"/>
    </row>
    <row r="31" spans="1:2" ht="12" customHeight="1">
      <c r="A31" s="25" t="s">
        <v>54</v>
      </c>
      <c r="B31" s="24">
        <v>5</v>
      </c>
    </row>
    <row r="32" spans="1:2" ht="12" customHeight="1">
      <c r="A32" s="25"/>
      <c r="B32" s="24"/>
    </row>
    <row r="33" spans="1:2" ht="12" customHeight="1">
      <c r="A33" s="25"/>
      <c r="B33" s="24"/>
    </row>
    <row r="34" spans="1:2" ht="12.75">
      <c r="A34" s="25"/>
      <c r="B34" s="24"/>
    </row>
    <row r="35" spans="1:2" ht="12.75">
      <c r="A35" s="30"/>
      <c r="B35" s="31"/>
    </row>
    <row r="37" spans="1:2" ht="12.75">
      <c r="A37" s="15" t="s">
        <v>55</v>
      </c>
      <c r="B37" s="16"/>
    </row>
    <row r="38" spans="1:2" ht="12.75">
      <c r="A38" s="17" t="s">
        <v>54</v>
      </c>
      <c r="B38" s="18">
        <v>4</v>
      </c>
    </row>
    <row r="39" spans="1:2" ht="12.75">
      <c r="A39" s="17"/>
      <c r="B39" s="18"/>
    </row>
    <row r="40" spans="1:2" ht="12.75">
      <c r="A40" s="19"/>
      <c r="B40" s="20"/>
    </row>
    <row r="41" ht="12" customHeight="1"/>
    <row r="42" ht="12" customHeight="1"/>
    <row r="43" ht="12" customHeight="1">
      <c r="A43" s="38" t="s">
        <v>102</v>
      </c>
    </row>
    <row r="44" spans="1:2" ht="12" customHeight="1">
      <c r="A44" s="42" t="s">
        <v>106</v>
      </c>
      <c r="B44" t="s">
        <v>107</v>
      </c>
    </row>
    <row r="45" spans="1:2" ht="12" customHeight="1">
      <c r="A45" s="42" t="s">
        <v>108</v>
      </c>
      <c r="B45" t="s">
        <v>109</v>
      </c>
    </row>
    <row r="46" spans="1:2" ht="12" customHeight="1">
      <c r="A46" s="42" t="s">
        <v>110</v>
      </c>
      <c r="B46" t="s">
        <v>111</v>
      </c>
    </row>
    <row r="47" spans="1:2" ht="12.75">
      <c r="A47" s="42" t="s">
        <v>103</v>
      </c>
      <c r="B47" t="s">
        <v>112</v>
      </c>
    </row>
    <row r="48" spans="1:2" ht="12.75">
      <c r="A48" s="42" t="s">
        <v>104</v>
      </c>
      <c r="B48" t="s">
        <v>113</v>
      </c>
    </row>
    <row r="49" spans="1:2" ht="12.75">
      <c r="A49" s="42" t="s">
        <v>105</v>
      </c>
      <c r="B49" t="s">
        <v>114</v>
      </c>
    </row>
    <row r="50" ht="12.75">
      <c r="A50" s="42"/>
    </row>
    <row r="52" spans="1:2" ht="12" customHeight="1">
      <c r="A52" t="s">
        <v>145</v>
      </c>
      <c r="B52" t="s">
        <v>146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K84"/>
  <sheetViews>
    <sheetView zoomScalePageLayoutView="0" workbookViewId="0" topLeftCell="A1">
      <selection activeCell="Q2" sqref="Q2:Q17"/>
    </sheetView>
  </sheetViews>
  <sheetFormatPr defaultColWidth="11.421875" defaultRowHeight="12.75"/>
  <cols>
    <col min="1" max="1" width="29.8515625" style="0" customWidth="1"/>
    <col min="2" max="2" width="63.57421875" style="0" customWidth="1"/>
    <col min="3" max="3" width="3.57421875" style="0" customWidth="1"/>
    <col min="4" max="4" width="21.00390625" style="0" bestFit="1" customWidth="1"/>
    <col min="5" max="5" width="7.57421875" style="0" customWidth="1"/>
    <col min="6" max="6" width="7.28125" style="0" customWidth="1"/>
    <col min="7" max="7" width="5.8515625" style="0" bestFit="1" customWidth="1"/>
    <col min="8" max="8" width="8.00390625" style="0" bestFit="1" customWidth="1"/>
    <col min="9" max="9" width="26.8515625" style="0" customWidth="1"/>
    <col min="10" max="11" width="13.28125" style="0" bestFit="1" customWidth="1"/>
    <col min="12" max="12" width="2.421875" style="0" customWidth="1"/>
    <col min="13" max="13" width="37.7109375" style="0" bestFit="1" customWidth="1"/>
    <col min="14" max="14" width="2.421875" style="0" customWidth="1"/>
    <col min="15" max="15" width="15.28125" style="0" bestFit="1" customWidth="1"/>
    <col min="16" max="16" width="2.421875" style="0" customWidth="1"/>
    <col min="17" max="17" width="68.28125" style="0" bestFit="1" customWidth="1"/>
    <col min="18" max="18" width="2.421875" style="0" customWidth="1"/>
    <col min="19" max="19" width="18.421875" style="0" bestFit="1" customWidth="1"/>
    <col min="20" max="20" width="14.421875" style="0" bestFit="1" customWidth="1"/>
    <col min="21" max="21" width="22.421875" style="0" bestFit="1" customWidth="1"/>
    <col min="22" max="22" width="2.421875" style="0" customWidth="1"/>
    <col min="23" max="23" width="24.7109375" style="0" bestFit="1" customWidth="1"/>
    <col min="24" max="24" width="13.28125" style="0" bestFit="1" customWidth="1"/>
    <col min="25" max="25" width="26.7109375" style="0" bestFit="1" customWidth="1"/>
    <col min="26" max="26" width="2.421875" style="0" customWidth="1"/>
    <col min="27" max="27" width="20.7109375" style="0" bestFit="1" customWidth="1"/>
    <col min="28" max="28" width="13.28125" style="0" bestFit="1" customWidth="1"/>
    <col min="29" max="29" width="2.421875" style="0" customWidth="1"/>
    <col min="30" max="30" width="27.7109375" style="0" bestFit="1" customWidth="1"/>
    <col min="31" max="31" width="2.421875" style="0" customWidth="1"/>
    <col min="32" max="32" width="12.28125" style="0" bestFit="1" customWidth="1"/>
    <col min="33" max="33" width="2.421875" style="0" customWidth="1"/>
    <col min="34" max="34" width="20.00390625" style="0" bestFit="1" customWidth="1"/>
    <col min="35" max="35" width="12.57421875" style="0" customWidth="1"/>
    <col min="36" max="36" width="2.421875" style="0" customWidth="1"/>
    <col min="37" max="37" width="14.8515625" style="0" bestFit="1" customWidth="1"/>
    <col min="38" max="67" width="2.421875" style="0" customWidth="1"/>
  </cols>
  <sheetData>
    <row r="1" spans="1:37" ht="15">
      <c r="A1" s="269" t="s">
        <v>20</v>
      </c>
      <c r="B1" s="270"/>
      <c r="D1" s="271" t="s">
        <v>117</v>
      </c>
      <c r="E1" s="271"/>
      <c r="F1" s="271"/>
      <c r="G1" s="271"/>
      <c r="H1" s="57"/>
      <c r="I1" s="57"/>
      <c r="J1" s="57"/>
      <c r="K1" s="57"/>
      <c r="M1" s="51" t="s">
        <v>12</v>
      </c>
      <c r="N1" s="52"/>
      <c r="O1" s="51" t="s">
        <v>13</v>
      </c>
      <c r="P1" s="52"/>
      <c r="Q1" s="51" t="s">
        <v>66</v>
      </c>
      <c r="R1" s="52"/>
      <c r="S1" s="271" t="s">
        <v>67</v>
      </c>
      <c r="T1" s="271"/>
      <c r="U1" s="271"/>
      <c r="V1" s="55"/>
      <c r="W1" s="272" t="s">
        <v>157</v>
      </c>
      <c r="X1" s="272"/>
      <c r="Y1" s="272"/>
      <c r="Z1" s="55"/>
      <c r="AA1" s="272" t="s">
        <v>69</v>
      </c>
      <c r="AB1" s="272"/>
      <c r="AC1" s="55"/>
      <c r="AD1" s="56" t="s">
        <v>169</v>
      </c>
      <c r="AE1" s="55"/>
      <c r="AF1" s="56" t="s">
        <v>176</v>
      </c>
      <c r="AG1" s="55"/>
      <c r="AH1" s="56" t="s">
        <v>99</v>
      </c>
      <c r="AI1" s="55"/>
      <c r="AK1" s="38" t="s">
        <v>21</v>
      </c>
    </row>
    <row r="2" spans="1:37" ht="12.75">
      <c r="A2" s="35" t="s">
        <v>62</v>
      </c>
      <c r="B2" s="18"/>
      <c r="D2" t="s">
        <v>213</v>
      </c>
      <c r="E2" t="s">
        <v>214</v>
      </c>
      <c r="F2" t="s">
        <v>215</v>
      </c>
      <c r="G2" t="s">
        <v>216</v>
      </c>
      <c r="H2" t="s">
        <v>81</v>
      </c>
      <c r="I2" t="s">
        <v>217</v>
      </c>
      <c r="J2" t="s">
        <v>218</v>
      </c>
      <c r="K2" t="s">
        <v>219</v>
      </c>
      <c r="M2" s="1" t="s">
        <v>178</v>
      </c>
      <c r="O2" s="1" t="s">
        <v>8</v>
      </c>
      <c r="Q2" t="s">
        <v>306</v>
      </c>
      <c r="S2" t="s">
        <v>293</v>
      </c>
      <c r="T2" t="s">
        <v>194</v>
      </c>
      <c r="U2" s="43" t="s">
        <v>294</v>
      </c>
      <c r="W2" s="44" t="s">
        <v>159</v>
      </c>
      <c r="X2" t="s">
        <v>190</v>
      </c>
      <c r="Y2" s="43" t="s">
        <v>278</v>
      </c>
      <c r="AA2" t="s">
        <v>70</v>
      </c>
      <c r="AB2" s="40" t="s">
        <v>73</v>
      </c>
      <c r="AD2" s="44" t="s">
        <v>174</v>
      </c>
      <c r="AF2">
        <v>101</v>
      </c>
      <c r="AH2" s="42" t="s">
        <v>100</v>
      </c>
      <c r="AI2">
        <v>2016</v>
      </c>
      <c r="AK2" t="s">
        <v>88</v>
      </c>
    </row>
    <row r="3" spans="1:35" ht="12.75">
      <c r="A3" s="17" t="s">
        <v>25</v>
      </c>
      <c r="B3" s="62" t="s">
        <v>287</v>
      </c>
      <c r="D3" s="53" t="s">
        <v>118</v>
      </c>
      <c r="E3" s="54" t="s">
        <v>119</v>
      </c>
      <c r="F3" s="58" t="s">
        <v>249</v>
      </c>
      <c r="G3" s="58" t="s">
        <v>252</v>
      </c>
      <c r="H3">
        <v>49004</v>
      </c>
      <c r="I3" t="s">
        <v>253</v>
      </c>
      <c r="J3" t="s">
        <v>250</v>
      </c>
      <c r="K3" t="s">
        <v>251</v>
      </c>
      <c r="M3" s="1" t="s">
        <v>179</v>
      </c>
      <c r="O3" s="1" t="s">
        <v>9</v>
      </c>
      <c r="Q3" t="s">
        <v>3</v>
      </c>
      <c r="S3" t="s">
        <v>151</v>
      </c>
      <c r="T3" t="s">
        <v>195</v>
      </c>
      <c r="U3" s="43" t="s">
        <v>265</v>
      </c>
      <c r="W3" s="44" t="s">
        <v>160</v>
      </c>
      <c r="X3" t="s">
        <v>212</v>
      </c>
      <c r="Y3" s="43" t="s">
        <v>279</v>
      </c>
      <c r="AA3" t="s">
        <v>71</v>
      </c>
      <c r="AB3" s="40" t="s">
        <v>74</v>
      </c>
      <c r="AD3" s="44" t="s">
        <v>173</v>
      </c>
      <c r="AF3">
        <v>102</v>
      </c>
      <c r="AH3" t="s">
        <v>31</v>
      </c>
      <c r="AI3" s="22">
        <f>DATE(AnnéeCal,1,1)</f>
        <v>42370</v>
      </c>
    </row>
    <row r="4" spans="1:35" ht="12.75">
      <c r="A4" s="17" t="s">
        <v>26</v>
      </c>
      <c r="B4" s="18" t="s">
        <v>289</v>
      </c>
      <c r="D4" s="53" t="s">
        <v>120</v>
      </c>
      <c r="E4" s="54" t="s">
        <v>121</v>
      </c>
      <c r="F4" s="58" t="s">
        <v>243</v>
      </c>
      <c r="H4">
        <v>49300</v>
      </c>
      <c r="I4" t="s">
        <v>120</v>
      </c>
      <c r="J4" t="s">
        <v>244</v>
      </c>
      <c r="K4" t="s">
        <v>245</v>
      </c>
      <c r="M4" s="1" t="s">
        <v>180</v>
      </c>
      <c r="O4" s="1" t="s">
        <v>10</v>
      </c>
      <c r="Q4" t="s">
        <v>307</v>
      </c>
      <c r="S4" t="s">
        <v>96</v>
      </c>
      <c r="T4" t="s">
        <v>196</v>
      </c>
      <c r="U4" s="43" t="s">
        <v>266</v>
      </c>
      <c r="W4" s="44" t="s">
        <v>162</v>
      </c>
      <c r="X4" t="s">
        <v>191</v>
      </c>
      <c r="Y4" s="43" t="s">
        <v>280</v>
      </c>
      <c r="AA4" t="s">
        <v>72</v>
      </c>
      <c r="AB4" s="40" t="s">
        <v>75</v>
      </c>
      <c r="AD4" s="44" t="s">
        <v>172</v>
      </c>
      <c r="AF4">
        <v>103</v>
      </c>
      <c r="AH4" t="s">
        <v>32</v>
      </c>
      <c r="AI4" s="22">
        <f>VLOOKUP(AnnéeCal,DateDePaques,2,FALSE)+1</f>
        <v>42457</v>
      </c>
    </row>
    <row r="5" spans="1:35" ht="12.75">
      <c r="A5" s="17" t="s">
        <v>27</v>
      </c>
      <c r="B5" s="41" t="s">
        <v>98</v>
      </c>
      <c r="D5" s="53" t="s">
        <v>122</v>
      </c>
      <c r="E5" s="54" t="s">
        <v>123</v>
      </c>
      <c r="F5" s="58" t="s">
        <v>246</v>
      </c>
      <c r="H5">
        <v>49700</v>
      </c>
      <c r="I5" t="s">
        <v>122</v>
      </c>
      <c r="J5" t="s">
        <v>247</v>
      </c>
      <c r="K5" t="s">
        <v>248</v>
      </c>
      <c r="M5" s="1" t="s">
        <v>181</v>
      </c>
      <c r="Q5" t="s">
        <v>303</v>
      </c>
      <c r="S5" t="s">
        <v>154</v>
      </c>
      <c r="T5" t="s">
        <v>197</v>
      </c>
      <c r="U5" s="43" t="s">
        <v>267</v>
      </c>
      <c r="W5" s="44" t="s">
        <v>163</v>
      </c>
      <c r="X5" t="s">
        <v>192</v>
      </c>
      <c r="Y5" s="43" t="s">
        <v>281</v>
      </c>
      <c r="AA5" t="s">
        <v>94</v>
      </c>
      <c r="AB5" s="40" t="s">
        <v>95</v>
      </c>
      <c r="AD5" s="44" t="s">
        <v>171</v>
      </c>
      <c r="AF5">
        <v>104</v>
      </c>
      <c r="AH5" t="s">
        <v>33</v>
      </c>
      <c r="AI5" s="22">
        <f>DATE(AnnéeCal,5,1)</f>
        <v>42491</v>
      </c>
    </row>
    <row r="6" spans="1:35" ht="12.75">
      <c r="A6" s="17" t="s">
        <v>28</v>
      </c>
      <c r="B6" s="18" t="s">
        <v>91</v>
      </c>
      <c r="D6" s="53" t="s">
        <v>124</v>
      </c>
      <c r="E6" s="54" t="s">
        <v>125</v>
      </c>
      <c r="F6" s="58" t="s">
        <v>228</v>
      </c>
      <c r="H6">
        <v>85206</v>
      </c>
      <c r="I6" t="s">
        <v>229</v>
      </c>
      <c r="J6" t="s">
        <v>230</v>
      </c>
      <c r="K6" t="s">
        <v>231</v>
      </c>
      <c r="M6" s="1" t="s">
        <v>166</v>
      </c>
      <c r="Q6" t="s">
        <v>304</v>
      </c>
      <c r="S6" t="s">
        <v>89</v>
      </c>
      <c r="T6" t="s">
        <v>198</v>
      </c>
      <c r="U6" s="43" t="s">
        <v>268</v>
      </c>
      <c r="W6" s="44" t="s">
        <v>165</v>
      </c>
      <c r="X6" t="s">
        <v>193</v>
      </c>
      <c r="Y6" s="43" t="s">
        <v>282</v>
      </c>
      <c r="AD6" s="44" t="s">
        <v>170</v>
      </c>
      <c r="AF6">
        <v>105</v>
      </c>
      <c r="AH6" t="s">
        <v>34</v>
      </c>
      <c r="AI6" s="22">
        <f>DATE(AnnéeCal,5,8)</f>
        <v>42498</v>
      </c>
    </row>
    <row r="7" spans="1:35" ht="12.75">
      <c r="A7" s="17" t="s">
        <v>29</v>
      </c>
      <c r="B7" s="18" t="s">
        <v>90</v>
      </c>
      <c r="D7" s="53" t="s">
        <v>126</v>
      </c>
      <c r="E7" s="54" t="s">
        <v>127</v>
      </c>
      <c r="F7" s="58" t="s">
        <v>236</v>
      </c>
      <c r="H7">
        <v>85000</v>
      </c>
      <c r="I7" t="s">
        <v>126</v>
      </c>
      <c r="J7" t="s">
        <v>237</v>
      </c>
      <c r="K7" t="s">
        <v>238</v>
      </c>
      <c r="M7" s="1" t="s">
        <v>167</v>
      </c>
      <c r="Q7" t="s">
        <v>305</v>
      </c>
      <c r="S7" t="s">
        <v>152</v>
      </c>
      <c r="T7" t="s">
        <v>199</v>
      </c>
      <c r="U7" s="43" t="s">
        <v>269</v>
      </c>
      <c r="W7" s="44" t="s">
        <v>68</v>
      </c>
      <c r="X7" t="s">
        <v>208</v>
      </c>
      <c r="Y7" s="43" t="s">
        <v>283</v>
      </c>
      <c r="AD7" s="44" t="s">
        <v>175</v>
      </c>
      <c r="AF7">
        <v>106</v>
      </c>
      <c r="AH7" t="s">
        <v>35</v>
      </c>
      <c r="AI7" s="22">
        <f>VLOOKUP(AnnéeCal,DateDePaques,2,FALSE)+39</f>
        <v>42495</v>
      </c>
    </row>
    <row r="8" spans="1:35" ht="12.75">
      <c r="A8" s="36" t="s">
        <v>64</v>
      </c>
      <c r="B8" s="18" t="s">
        <v>91</v>
      </c>
      <c r="D8" s="53" t="s">
        <v>128</v>
      </c>
      <c r="E8" s="54" t="s">
        <v>129</v>
      </c>
      <c r="F8" s="58" t="s">
        <v>220</v>
      </c>
      <c r="G8" s="58" t="s">
        <v>221</v>
      </c>
      <c r="H8">
        <v>53063</v>
      </c>
      <c r="I8" t="s">
        <v>128</v>
      </c>
      <c r="J8" t="s">
        <v>222</v>
      </c>
      <c r="K8" t="s">
        <v>223</v>
      </c>
      <c r="M8" s="1" t="s">
        <v>3</v>
      </c>
      <c r="Q8" t="s">
        <v>310</v>
      </c>
      <c r="S8" t="s">
        <v>153</v>
      </c>
      <c r="T8" t="s">
        <v>200</v>
      </c>
      <c r="U8" s="43" t="s">
        <v>270</v>
      </c>
      <c r="W8" s="44" t="s">
        <v>161</v>
      </c>
      <c r="X8" t="s">
        <v>209</v>
      </c>
      <c r="Y8" s="43" t="s">
        <v>284</v>
      </c>
      <c r="AF8">
        <v>107</v>
      </c>
      <c r="AH8" t="s">
        <v>36</v>
      </c>
      <c r="AI8" s="22">
        <f>VLOOKUP(AnnéeCal,DateDePaques,2,FALSE)+40</f>
        <v>42496</v>
      </c>
    </row>
    <row r="9" spans="1:35" ht="12.75">
      <c r="A9" s="17"/>
      <c r="B9" s="18"/>
      <c r="D9" s="53" t="s">
        <v>130</v>
      </c>
      <c r="E9" s="54" t="s">
        <v>131</v>
      </c>
      <c r="F9" t="s">
        <v>224</v>
      </c>
      <c r="H9">
        <v>72100</v>
      </c>
      <c r="I9" t="s">
        <v>225</v>
      </c>
      <c r="J9" t="s">
        <v>226</v>
      </c>
      <c r="K9" t="s">
        <v>227</v>
      </c>
      <c r="M9" s="1" t="s">
        <v>168</v>
      </c>
      <c r="Q9" t="s">
        <v>308</v>
      </c>
      <c r="S9" t="s">
        <v>147</v>
      </c>
      <c r="T9" t="s">
        <v>264</v>
      </c>
      <c r="U9" s="43" t="s">
        <v>271</v>
      </c>
      <c r="W9" s="44" t="s">
        <v>158</v>
      </c>
      <c r="X9" t="s">
        <v>210</v>
      </c>
      <c r="Y9" s="43" t="s">
        <v>285</v>
      </c>
      <c r="AF9">
        <v>108</v>
      </c>
      <c r="AH9" t="s">
        <v>57</v>
      </c>
      <c r="AI9" s="22">
        <f>VLOOKUP(AnnéeCal,DateDePaques,2,FALSE)+50</f>
        <v>42506</v>
      </c>
    </row>
    <row r="10" spans="1:35" ht="12.75">
      <c r="A10" s="17"/>
      <c r="B10" s="18" t="s">
        <v>22</v>
      </c>
      <c r="D10" s="53" t="s">
        <v>132</v>
      </c>
      <c r="E10" s="54" t="s">
        <v>133</v>
      </c>
      <c r="F10" s="58" t="s">
        <v>243</v>
      </c>
      <c r="H10">
        <v>49300</v>
      </c>
      <c r="I10" t="s">
        <v>120</v>
      </c>
      <c r="J10" t="s">
        <v>244</v>
      </c>
      <c r="K10" t="s">
        <v>245</v>
      </c>
      <c r="Q10" t="s">
        <v>311</v>
      </c>
      <c r="S10" t="s">
        <v>97</v>
      </c>
      <c r="T10" t="s">
        <v>201</v>
      </c>
      <c r="U10" s="43" t="s">
        <v>272</v>
      </c>
      <c r="W10" s="44" t="s">
        <v>164</v>
      </c>
      <c r="X10" t="s">
        <v>211</v>
      </c>
      <c r="Y10" s="43" t="s">
        <v>286</v>
      </c>
      <c r="AF10">
        <v>109</v>
      </c>
      <c r="AH10" t="s">
        <v>37</v>
      </c>
      <c r="AI10" s="22">
        <f>DATE(AnnéeCal,7,14)</f>
        <v>42565</v>
      </c>
    </row>
    <row r="11" spans="1:35" ht="12.75">
      <c r="A11" s="17"/>
      <c r="B11" s="59" t="s">
        <v>258</v>
      </c>
      <c r="D11" s="53" t="s">
        <v>134</v>
      </c>
      <c r="E11" s="54" t="s">
        <v>135</v>
      </c>
      <c r="Q11" t="s">
        <v>309</v>
      </c>
      <c r="S11" t="s">
        <v>149</v>
      </c>
      <c r="T11" t="s">
        <v>202</v>
      </c>
      <c r="U11" s="43" t="s">
        <v>273</v>
      </c>
      <c r="W11" s="44" t="s">
        <v>297</v>
      </c>
      <c r="X11" t="s">
        <v>299</v>
      </c>
      <c r="Y11" s="43" t="s">
        <v>298</v>
      </c>
      <c r="AF11">
        <v>110</v>
      </c>
      <c r="AH11" t="s">
        <v>38</v>
      </c>
      <c r="AI11" s="22">
        <f>DATE(AnnéeCal,8,15)</f>
        <v>42597</v>
      </c>
    </row>
    <row r="12" spans="1:35" ht="12.75">
      <c r="A12" s="17"/>
      <c r="B12" s="18" t="s">
        <v>24</v>
      </c>
      <c r="D12" s="53" t="s">
        <v>254</v>
      </c>
      <c r="E12" s="54" t="s">
        <v>136</v>
      </c>
      <c r="F12" s="58" t="s">
        <v>255</v>
      </c>
      <c r="H12">
        <v>72100</v>
      </c>
      <c r="I12" t="s">
        <v>225</v>
      </c>
      <c r="J12" t="s">
        <v>256</v>
      </c>
      <c r="K12" t="s">
        <v>257</v>
      </c>
      <c r="Q12" t="s">
        <v>313</v>
      </c>
      <c r="S12" t="s">
        <v>295</v>
      </c>
      <c r="U12" s="43" t="s">
        <v>296</v>
      </c>
      <c r="W12" s="44" t="s">
        <v>300</v>
      </c>
      <c r="X12" t="s">
        <v>301</v>
      </c>
      <c r="Y12" s="43" t="s">
        <v>302</v>
      </c>
      <c r="AF12">
        <v>111</v>
      </c>
      <c r="AH12" t="s">
        <v>39</v>
      </c>
      <c r="AI12" s="22">
        <f>DATE(AnnéeCal,11,1)</f>
        <v>42675</v>
      </c>
    </row>
    <row r="13" spans="1:35" ht="12.75">
      <c r="A13" s="35" t="s">
        <v>63</v>
      </c>
      <c r="B13" s="18"/>
      <c r="D13" s="53" t="s">
        <v>137</v>
      </c>
      <c r="E13" s="54" t="s">
        <v>138</v>
      </c>
      <c r="F13" s="58" t="s">
        <v>239</v>
      </c>
      <c r="H13">
        <v>44805</v>
      </c>
      <c r="I13" t="s">
        <v>240</v>
      </c>
      <c r="J13" t="s">
        <v>241</v>
      </c>
      <c r="K13" t="s">
        <v>242</v>
      </c>
      <c r="Q13" t="s">
        <v>312</v>
      </c>
      <c r="S13" t="s">
        <v>148</v>
      </c>
      <c r="T13" t="s">
        <v>203</v>
      </c>
      <c r="U13" s="43" t="s">
        <v>274</v>
      </c>
      <c r="AF13">
        <v>112</v>
      </c>
      <c r="AH13" t="s">
        <v>40</v>
      </c>
      <c r="AI13" s="22">
        <f>DATE(AnnéeCal,11,11)</f>
        <v>42685</v>
      </c>
    </row>
    <row r="14" spans="1:35" ht="12.75">
      <c r="A14" s="17" t="s">
        <v>30</v>
      </c>
      <c r="B14" s="18" t="s">
        <v>259</v>
      </c>
      <c r="D14" s="53" t="s">
        <v>139</v>
      </c>
      <c r="E14" s="54" t="s">
        <v>140</v>
      </c>
      <c r="F14" s="58" t="s">
        <v>232</v>
      </c>
      <c r="H14">
        <v>44600</v>
      </c>
      <c r="I14" t="s">
        <v>233</v>
      </c>
      <c r="J14" t="s">
        <v>234</v>
      </c>
      <c r="K14" t="s">
        <v>235</v>
      </c>
      <c r="Q14" t="s">
        <v>314</v>
      </c>
      <c r="S14" t="s">
        <v>155</v>
      </c>
      <c r="T14" t="s">
        <v>204</v>
      </c>
      <c r="U14" s="43" t="s">
        <v>275</v>
      </c>
      <c r="AF14">
        <v>113</v>
      </c>
      <c r="AH14" t="s">
        <v>41</v>
      </c>
      <c r="AI14" s="22">
        <f>DATE(AnnéeCal,12,25)</f>
        <v>42729</v>
      </c>
    </row>
    <row r="15" spans="1:35" ht="12.75">
      <c r="A15" s="17" t="s">
        <v>60</v>
      </c>
      <c r="B15" s="18" t="s">
        <v>260</v>
      </c>
      <c r="D15" s="53" t="s">
        <v>141</v>
      </c>
      <c r="E15" s="54" t="s">
        <v>142</v>
      </c>
      <c r="Q15" t="s">
        <v>316</v>
      </c>
      <c r="S15" t="s">
        <v>150</v>
      </c>
      <c r="T15" t="s">
        <v>205</v>
      </c>
      <c r="U15" s="43" t="s">
        <v>276</v>
      </c>
      <c r="AF15">
        <v>114</v>
      </c>
      <c r="AH15" t="s">
        <v>115</v>
      </c>
      <c r="AI15" s="22">
        <f>DATE(AnnéeCal,12,26)</f>
        <v>42730</v>
      </c>
    </row>
    <row r="16" spans="1:35" ht="12.75">
      <c r="A16" s="17" t="s">
        <v>61</v>
      </c>
      <c r="B16" s="18" t="s">
        <v>261</v>
      </c>
      <c r="D16" s="53" t="s">
        <v>143</v>
      </c>
      <c r="E16" s="54" t="s">
        <v>144</v>
      </c>
      <c r="Q16" t="s">
        <v>315</v>
      </c>
      <c r="S16" t="s">
        <v>156</v>
      </c>
      <c r="T16" t="s">
        <v>206</v>
      </c>
      <c r="U16" s="43" t="s">
        <v>277</v>
      </c>
      <c r="AF16">
        <v>115</v>
      </c>
      <c r="AH16" t="s">
        <v>115</v>
      </c>
      <c r="AI16" s="22">
        <f>DATE(AnnéeCal,12,27)</f>
        <v>42731</v>
      </c>
    </row>
    <row r="17" spans="1:35" ht="12.75">
      <c r="A17" s="17" t="s">
        <v>23</v>
      </c>
      <c r="B17" s="18" t="s">
        <v>262</v>
      </c>
      <c r="Q17" t="s">
        <v>317</v>
      </c>
      <c r="S17" t="s">
        <v>291</v>
      </c>
      <c r="T17" t="s">
        <v>207</v>
      </c>
      <c r="U17" s="43" t="s">
        <v>292</v>
      </c>
      <c r="AF17">
        <v>116</v>
      </c>
      <c r="AH17" t="s">
        <v>115</v>
      </c>
      <c r="AI17" s="22">
        <f>DATE(AnnéeCal,12,28)</f>
        <v>42732</v>
      </c>
    </row>
    <row r="18" spans="1:35" ht="12.75">
      <c r="A18" s="17" t="s">
        <v>77</v>
      </c>
      <c r="B18" s="18" t="s">
        <v>288</v>
      </c>
      <c r="AF18">
        <v>117</v>
      </c>
      <c r="AH18" t="s">
        <v>115</v>
      </c>
      <c r="AI18" s="22">
        <f>DATE(AnnéeCal,12,29)</f>
        <v>42733</v>
      </c>
    </row>
    <row r="19" spans="1:35" ht="12.75">
      <c r="A19" s="17" t="s">
        <v>92</v>
      </c>
      <c r="B19" s="18" t="s">
        <v>263</v>
      </c>
      <c r="AF19">
        <v>118</v>
      </c>
      <c r="AH19" t="s">
        <v>115</v>
      </c>
      <c r="AI19" s="22">
        <f>DATE(AnnéeCal,12,30)</f>
        <v>42734</v>
      </c>
    </row>
    <row r="20" spans="1:35" ht="12.75">
      <c r="A20" s="17"/>
      <c r="B20" s="18"/>
      <c r="AF20">
        <v>119</v>
      </c>
      <c r="AH20" t="s">
        <v>115</v>
      </c>
      <c r="AI20" s="22">
        <f>DATE(AnnéeCal,12,31)</f>
        <v>42735</v>
      </c>
    </row>
    <row r="21" spans="1:32" ht="12.75">
      <c r="A21" s="19"/>
      <c r="B21" s="20"/>
      <c r="AF21">
        <v>120</v>
      </c>
    </row>
    <row r="22" ht="12.75">
      <c r="AF22">
        <v>121</v>
      </c>
    </row>
    <row r="23" spans="32:34" ht="12.75">
      <c r="AF23">
        <v>122</v>
      </c>
      <c r="AH23" s="42" t="s">
        <v>101</v>
      </c>
    </row>
    <row r="24" spans="32:35" ht="12.75">
      <c r="AF24">
        <v>123</v>
      </c>
      <c r="AH24">
        <v>2011</v>
      </c>
      <c r="AI24" s="22">
        <v>40657</v>
      </c>
    </row>
    <row r="25" spans="32:35" ht="12.75">
      <c r="AF25">
        <v>124</v>
      </c>
      <c r="AH25">
        <v>2012</v>
      </c>
      <c r="AI25" s="22">
        <v>41007</v>
      </c>
    </row>
    <row r="26" spans="32:35" ht="12" customHeight="1">
      <c r="AF26">
        <v>125</v>
      </c>
      <c r="AH26">
        <v>2013</v>
      </c>
      <c r="AI26" s="22">
        <v>41364</v>
      </c>
    </row>
    <row r="27" spans="32:35" ht="12" customHeight="1">
      <c r="AF27">
        <v>126</v>
      </c>
      <c r="AH27">
        <v>2014</v>
      </c>
      <c r="AI27" s="22">
        <v>41749</v>
      </c>
    </row>
    <row r="28" spans="32:35" ht="12" customHeight="1">
      <c r="AF28">
        <v>127</v>
      </c>
      <c r="AH28">
        <v>2015</v>
      </c>
      <c r="AI28" s="22">
        <v>42099</v>
      </c>
    </row>
    <row r="29" spans="32:35" ht="12" customHeight="1">
      <c r="AF29">
        <v>128</v>
      </c>
      <c r="AH29">
        <v>2016</v>
      </c>
      <c r="AI29" s="22">
        <v>42456</v>
      </c>
    </row>
    <row r="30" spans="32:35" ht="12" customHeight="1">
      <c r="AF30">
        <v>129</v>
      </c>
      <c r="AH30">
        <v>2017</v>
      </c>
      <c r="AI30" s="22">
        <v>42841</v>
      </c>
    </row>
    <row r="31" spans="32:35" ht="12" customHeight="1">
      <c r="AF31">
        <v>130</v>
      </c>
      <c r="AH31">
        <v>2018</v>
      </c>
      <c r="AI31" s="22">
        <v>43191</v>
      </c>
    </row>
    <row r="32" spans="32:35" ht="12" customHeight="1">
      <c r="AF32">
        <v>131</v>
      </c>
      <c r="AH32">
        <v>2019</v>
      </c>
      <c r="AI32" s="22">
        <v>43576</v>
      </c>
    </row>
    <row r="33" spans="32:35" ht="12" customHeight="1">
      <c r="AF33">
        <v>132</v>
      </c>
      <c r="AH33">
        <v>2020</v>
      </c>
      <c r="AI33" s="22">
        <v>43933</v>
      </c>
    </row>
    <row r="34" ht="12.75">
      <c r="AF34">
        <v>133</v>
      </c>
    </row>
    <row r="35" ht="12.75">
      <c r="AF35">
        <v>134</v>
      </c>
    </row>
    <row r="36" ht="12.75">
      <c r="AF36">
        <v>135</v>
      </c>
    </row>
    <row r="37" ht="12.75">
      <c r="AF37">
        <v>136</v>
      </c>
    </row>
    <row r="38" ht="12.75">
      <c r="AF38">
        <v>137</v>
      </c>
    </row>
    <row r="39" ht="12.75">
      <c r="AF39">
        <v>138</v>
      </c>
    </row>
    <row r="40" ht="12.75">
      <c r="AF40">
        <v>139</v>
      </c>
    </row>
    <row r="41" ht="12" customHeight="1">
      <c r="AF41">
        <v>140</v>
      </c>
    </row>
    <row r="42" ht="12" customHeight="1">
      <c r="AF42">
        <v>141</v>
      </c>
    </row>
    <row r="43" ht="12" customHeight="1">
      <c r="AF43">
        <v>142</v>
      </c>
    </row>
    <row r="44" ht="12" customHeight="1">
      <c r="AF44">
        <v>143</v>
      </c>
    </row>
    <row r="45" ht="12" customHeight="1">
      <c r="AF45">
        <v>144</v>
      </c>
    </row>
    <row r="46" ht="12" customHeight="1">
      <c r="AF46">
        <v>145</v>
      </c>
    </row>
    <row r="47" ht="12" customHeight="1">
      <c r="AF47">
        <v>146</v>
      </c>
    </row>
    <row r="48" ht="12" customHeight="1">
      <c r="AF48">
        <v>147</v>
      </c>
    </row>
    <row r="49" ht="12.75">
      <c r="AF49">
        <v>148</v>
      </c>
    </row>
    <row r="50" ht="12.75">
      <c r="AF50">
        <v>149</v>
      </c>
    </row>
    <row r="51" ht="12.75">
      <c r="AF51">
        <v>150</v>
      </c>
    </row>
    <row r="52" ht="12.75">
      <c r="AF52">
        <v>151</v>
      </c>
    </row>
    <row r="53" ht="12.75">
      <c r="AF53">
        <v>152</v>
      </c>
    </row>
    <row r="54" ht="12.75">
      <c r="AF54">
        <v>153</v>
      </c>
    </row>
    <row r="55" ht="12.75">
      <c r="AF55">
        <v>154</v>
      </c>
    </row>
    <row r="56" ht="12" customHeight="1">
      <c r="AF56">
        <v>155</v>
      </c>
    </row>
    <row r="57" ht="12" customHeight="1">
      <c r="AF57">
        <v>156</v>
      </c>
    </row>
    <row r="58" ht="12" customHeight="1">
      <c r="AF58">
        <v>157</v>
      </c>
    </row>
    <row r="59" ht="12" customHeight="1">
      <c r="AF59">
        <v>158</v>
      </c>
    </row>
    <row r="60" ht="12" customHeight="1">
      <c r="AF60">
        <v>159</v>
      </c>
    </row>
    <row r="61" ht="12" customHeight="1">
      <c r="AF61">
        <v>160</v>
      </c>
    </row>
    <row r="62" ht="12" customHeight="1">
      <c r="AF62">
        <v>161</v>
      </c>
    </row>
    <row r="63" ht="12" customHeight="1">
      <c r="AF63">
        <v>162</v>
      </c>
    </row>
    <row r="64" ht="12.75">
      <c r="AF64">
        <v>163</v>
      </c>
    </row>
    <row r="65" ht="12.75">
      <c r="AF65">
        <v>164</v>
      </c>
    </row>
    <row r="66" ht="12.75">
      <c r="AF66">
        <v>165</v>
      </c>
    </row>
    <row r="67" ht="12.75">
      <c r="AF67">
        <v>166</v>
      </c>
    </row>
    <row r="68" ht="12.75">
      <c r="AF68">
        <v>167</v>
      </c>
    </row>
    <row r="69" ht="12.75">
      <c r="AF69">
        <v>168</v>
      </c>
    </row>
    <row r="70" ht="12.75">
      <c r="AF70">
        <v>169</v>
      </c>
    </row>
    <row r="71" ht="12.75">
      <c r="AF71">
        <v>170</v>
      </c>
    </row>
    <row r="72" ht="12.75">
      <c r="AF72">
        <v>171</v>
      </c>
    </row>
    <row r="73" ht="12.75">
      <c r="AF73">
        <v>172</v>
      </c>
    </row>
    <row r="74" ht="12.75">
      <c r="AF74">
        <v>173</v>
      </c>
    </row>
    <row r="75" ht="12.75">
      <c r="AF75">
        <v>174</v>
      </c>
    </row>
    <row r="76" ht="12.75">
      <c r="AF76">
        <v>175</v>
      </c>
    </row>
    <row r="77" ht="12.75">
      <c r="AF77">
        <v>176</v>
      </c>
    </row>
    <row r="78" ht="12.75">
      <c r="AF78">
        <v>177</v>
      </c>
    </row>
    <row r="79" ht="12.75">
      <c r="AF79">
        <v>178</v>
      </c>
    </row>
    <row r="80" ht="12.75">
      <c r="AF80">
        <v>179</v>
      </c>
    </row>
    <row r="81" ht="12.75">
      <c r="AF81">
        <v>180</v>
      </c>
    </row>
    <row r="84" ht="12.75">
      <c r="D84" s="44"/>
    </row>
  </sheetData>
  <sheetProtection/>
  <mergeCells count="5">
    <mergeCell ref="A1:B1"/>
    <mergeCell ref="S1:U1"/>
    <mergeCell ref="W1:Y1"/>
    <mergeCell ref="AA1:AB1"/>
    <mergeCell ref="D1:G1"/>
  </mergeCells>
  <hyperlinks>
    <hyperlink ref="U4" r:id="rId1" display="mailto:christophe.lerey@afpa.fr"/>
    <hyperlink ref="U6" r:id="rId2" display="ericka.dubos@afpa.fr"/>
    <hyperlink ref="U13" r:id="rId3" display="nicolas.bouvet@afpa.fr"/>
    <hyperlink ref="U17" r:id="rId4" display="olivier.cuillierier@afpa.fr"/>
    <hyperlink ref="U9" r:id="rId5" display="katia.grimaud@afpa.fr"/>
    <hyperlink ref="U11" r:id="rId6" display="marc.ballu@afpa.fr"/>
    <hyperlink ref="U15" r:id="rId7" display="rachel.heitz@afpa.fr"/>
    <hyperlink ref="U10" r:id="rId8" display="katia.guermeur@afpa.fr"/>
    <hyperlink ref="U3" r:id="rId9" display="christiane.blouin@afpa.fr"/>
    <hyperlink ref="U7" r:id="rId10" display="frederic.buon@afpa.fr"/>
    <hyperlink ref="U8" r:id="rId11" display="géraldine.duluard@afpa.fr"/>
    <hyperlink ref="U5" r:id="rId12" display="elise.balcon@afpa.fr"/>
    <hyperlink ref="U14" r:id="rId13" display="nicole.gallouet@afpa.fr"/>
    <hyperlink ref="U16" r:id="rId14" display="severine.douard@afpa.fr"/>
    <hyperlink ref="Y9" r:id="rId15" display="michele.boutruche@afpa.fr"/>
    <hyperlink ref="Y2" r:id="rId16" display="aline.ducreux@afpa.fr"/>
    <hyperlink ref="Y3" r:id="rId17" display="anne.grolleau@afpa.fr"/>
    <hyperlink ref="Y8" r:id="rId18" display="isabelle.rautureau@afpa.fr"/>
    <hyperlink ref="Y4" r:id="rId19" display="annie.guyet@afpa.fr"/>
    <hyperlink ref="Y7" r:id="rId20" display="isabelle.fournier@afpa.fr"/>
    <hyperlink ref="Y11" r:id="rId21" display="marie-francoise.morin@afpa.fr"/>
    <hyperlink ref="Y5" r:id="rId22" display="emmanuelle.guilloteau@afpa.fr"/>
    <hyperlink ref="Y10" r:id="rId23" display="nathalie.leroy@afpa.fr"/>
    <hyperlink ref="Y6" r:id="rId24" display="estelle.babary@afpa.fr"/>
    <hyperlink ref="B11" r:id="rId25" display="https://espace.afpa.fr/Reg/PdL/Donnes Commercial/"/>
    <hyperlink ref="B3" r:id="rId26" display="https://espace.afpa.fr/Reg/PdL/"/>
    <hyperlink ref="U2" r:id="rId27" display="deborah.lasselin@afpa.fr"/>
    <hyperlink ref="U12" r:id="rId28" display="sylvie.santos@afpa.fr"/>
    <hyperlink ref="Y12" r:id="rId29" display="martine.vonnet@afpa.fr"/>
  </hyperlinks>
  <printOptions/>
  <pageMargins left="0.787401575" right="0.787401575" top="0.69" bottom="0.59" header="0.4921259845" footer="0.4921259845"/>
  <pageSetup horizontalDpi="600" verticalDpi="600" orientation="landscape" paperSize="9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5911017</dc:creator>
  <cp:keywords/>
  <dc:description/>
  <cp:lastModifiedBy>Rodolphe Cerisier</cp:lastModifiedBy>
  <cp:lastPrinted>2023-08-21T12:12:53Z</cp:lastPrinted>
  <dcterms:created xsi:type="dcterms:W3CDTF">2003-11-19T09:19:38Z</dcterms:created>
  <dcterms:modified xsi:type="dcterms:W3CDTF">2023-08-21T12:13:38Z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